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ichtingkika-my.sharepoint.com/personal/martine_vankeimpema_kika_nl/Documents/Bureaublad/tijdelijke documenten/"/>
    </mc:Choice>
  </mc:AlternateContent>
  <xr:revisionPtr revIDLastSave="0" documentId="8_{DFC242B9-EF24-4443-80E2-0E5F2E1597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ieuwe tabel" sheetId="2" r:id="rId1"/>
    <sheet name="Blad3" sheetId="3" r:id="rId2"/>
  </sheets>
  <definedNames>
    <definedName name="_xlnm.Print_Area" localSheetId="0">'nieuwe tabel'!$A$1:$BA$76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2" i="2" l="1"/>
  <c r="AD52" i="2"/>
  <c r="Q52" i="2"/>
  <c r="D52" i="2"/>
  <c r="AQ51" i="2"/>
  <c r="AD51" i="2"/>
  <c r="Q51" i="2"/>
  <c r="D51" i="2"/>
  <c r="AQ50" i="2"/>
  <c r="AD50" i="2"/>
  <c r="Q50" i="2"/>
  <c r="R7" i="2"/>
  <c r="R6" i="2"/>
  <c r="AR7" i="2" l="1"/>
  <c r="AE7" i="2"/>
  <c r="D50" i="2" l="1"/>
  <c r="AR6" i="2"/>
  <c r="AE6" i="2"/>
  <c r="BC13" i="2"/>
  <c r="BD13" i="2"/>
  <c r="BB57" i="2"/>
  <c r="BB58" i="2"/>
  <c r="BB59" i="2"/>
  <c r="BB60" i="2"/>
  <c r="BB61" i="2"/>
  <c r="BB56" i="2"/>
  <c r="X62" i="2"/>
  <c r="K62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24" i="2"/>
  <c r="BB19" i="2"/>
  <c r="BB15" i="2"/>
  <c r="F7" i="2"/>
  <c r="F6" i="2"/>
  <c r="E50" i="2" l="1"/>
  <c r="AR8" i="2" l="1"/>
  <c r="AR9" i="2"/>
  <c r="AR10" i="2"/>
  <c r="AR11" i="2"/>
  <c r="AR12" i="2"/>
  <c r="AE8" i="2"/>
  <c r="AE9" i="2"/>
  <c r="AE10" i="2"/>
  <c r="AE11" i="2"/>
  <c r="AE12" i="2"/>
  <c r="R8" i="2"/>
  <c r="R9" i="2"/>
  <c r="R10" i="2"/>
  <c r="R11" i="2"/>
  <c r="R12" i="2"/>
  <c r="Q11" i="2" l="1"/>
  <c r="AQ7" i="2" l="1"/>
  <c r="Q7" i="2"/>
  <c r="AX62" i="2" l="1"/>
  <c r="AK62" i="2"/>
  <c r="BB62" i="2" l="1"/>
  <c r="AR50" i="2"/>
  <c r="AX50" i="2" s="1"/>
  <c r="AE50" i="2"/>
  <c r="AK50" i="2" s="1"/>
  <c r="R50" i="2"/>
  <c r="X50" i="2" s="1"/>
  <c r="E52" i="2"/>
  <c r="K52" i="2" s="1"/>
  <c r="Q8" i="2"/>
  <c r="E51" i="2"/>
  <c r="K51" i="2" s="1"/>
  <c r="AD9" i="2"/>
  <c r="K50" i="2"/>
  <c r="BB50" i="2" l="1"/>
  <c r="K53" i="2"/>
  <c r="AR52" i="2"/>
  <c r="AX52" i="2" s="1"/>
  <c r="AR51" i="2"/>
  <c r="AX51" i="2" s="1"/>
  <c r="AE52" i="2"/>
  <c r="AK52" i="2" s="1"/>
  <c r="AE51" i="2"/>
  <c r="AK51" i="2" s="1"/>
  <c r="R52" i="2"/>
  <c r="X52" i="2" s="1"/>
  <c r="BB52" i="2" s="1"/>
  <c r="R51" i="2"/>
  <c r="X51" i="2" s="1"/>
  <c r="BB51" i="2" l="1"/>
  <c r="AX53" i="2"/>
  <c r="AK53" i="2"/>
  <c r="X53" i="2"/>
  <c r="D12" i="2"/>
  <c r="BB53" i="2" l="1"/>
  <c r="D8" i="2"/>
  <c r="D9" i="2"/>
  <c r="AQ6" i="2" l="1"/>
  <c r="AD6" i="2"/>
  <c r="AQ8" i="2"/>
  <c r="AQ9" i="2"/>
  <c r="AQ10" i="2"/>
  <c r="AQ11" i="2"/>
  <c r="AQ12" i="2"/>
  <c r="AD7" i="2"/>
  <c r="AD8" i="2"/>
  <c r="AD10" i="2"/>
  <c r="AD11" i="2"/>
  <c r="AD12" i="2"/>
  <c r="Q9" i="2"/>
  <c r="Q10" i="2"/>
  <c r="Q12" i="2"/>
  <c r="Q6" i="2"/>
  <c r="D7" i="2"/>
  <c r="D10" i="2"/>
  <c r="D11" i="2"/>
  <c r="D6" i="2"/>
  <c r="S13" i="2" l="1"/>
  <c r="S14" i="2" s="1"/>
  <c r="AF13" i="2"/>
  <c r="AF14" i="2" s="1"/>
  <c r="AS13" i="2"/>
  <c r="AS14" i="2" s="1"/>
  <c r="F13" i="2"/>
  <c r="F14" i="2" s="1"/>
  <c r="K43" i="2" l="1"/>
  <c r="S8" i="2" l="1"/>
  <c r="G6" i="2" l="1"/>
  <c r="AT6" i="2" l="1"/>
  <c r="X43" i="2" l="1"/>
  <c r="AX43" i="2"/>
  <c r="AK43" i="2"/>
  <c r="BB43" i="2" l="1"/>
  <c r="AF6" i="2"/>
  <c r="S7" i="2"/>
  <c r="T7" i="2"/>
  <c r="T8" i="2"/>
  <c r="S9" i="2"/>
  <c r="T9" i="2"/>
  <c r="S10" i="2"/>
  <c r="T10" i="2"/>
  <c r="S11" i="2"/>
  <c r="T11" i="2"/>
  <c r="S12" i="2"/>
  <c r="T12" i="2"/>
  <c r="G7" i="2"/>
  <c r="F8" i="2"/>
  <c r="G8" i="2"/>
  <c r="F9" i="2"/>
  <c r="G9" i="2"/>
  <c r="F10" i="2"/>
  <c r="G10" i="2"/>
  <c r="F11" i="2"/>
  <c r="G11" i="2"/>
  <c r="F12" i="2"/>
  <c r="G12" i="2"/>
  <c r="T6" i="2"/>
  <c r="S6" i="2"/>
  <c r="V9" i="2" l="1"/>
  <c r="U9" i="2"/>
  <c r="H6" i="2"/>
  <c r="I6" i="2"/>
  <c r="H9" i="2"/>
  <c r="I9" i="2"/>
  <c r="H11" i="2"/>
  <c r="I11" i="2"/>
  <c r="I12" i="2"/>
  <c r="H12" i="2"/>
  <c r="H10" i="2"/>
  <c r="I10" i="2"/>
  <c r="H8" i="2"/>
  <c r="I8" i="2"/>
  <c r="H7" i="2"/>
  <c r="I7" i="2"/>
  <c r="U12" i="2"/>
  <c r="V12" i="2"/>
  <c r="V10" i="2"/>
  <c r="U10" i="2"/>
  <c r="AG9" i="2"/>
  <c r="V11" i="2"/>
  <c r="U11" i="2"/>
  <c r="V8" i="2"/>
  <c r="U8" i="2"/>
  <c r="U7" i="2"/>
  <c r="V7" i="2"/>
  <c r="V6" i="2"/>
  <c r="U6" i="2"/>
  <c r="AG12" i="2"/>
  <c r="AF9" i="2"/>
  <c r="AG8" i="2"/>
  <c r="AF12" i="2"/>
  <c r="AG11" i="2"/>
  <c r="AF8" i="2"/>
  <c r="AG7" i="2"/>
  <c r="AF11" i="2"/>
  <c r="AG10" i="2"/>
  <c r="AF7" i="2"/>
  <c r="AG6" i="2"/>
  <c r="AI6" i="2" s="1"/>
  <c r="AF10" i="2"/>
  <c r="AH12" i="2" l="1"/>
  <c r="J6" i="2"/>
  <c r="K6" i="2" s="1"/>
  <c r="AH9" i="2"/>
  <c r="AI8" i="2"/>
  <c r="AH11" i="2"/>
  <c r="AH7" i="2"/>
  <c r="AH10" i="2"/>
  <c r="AI10" i="2"/>
  <c r="AT10" i="2"/>
  <c r="AI11" i="2"/>
  <c r="AI9" i="2"/>
  <c r="AJ9" i="2" s="1"/>
  <c r="AT12" i="2"/>
  <c r="AT9" i="2"/>
  <c r="AI12" i="2"/>
  <c r="AJ12" i="2" s="1"/>
  <c r="AT11" i="2"/>
  <c r="AH8" i="2"/>
  <c r="AT8" i="2"/>
  <c r="AI7" i="2"/>
  <c r="AJ7" i="2" s="1"/>
  <c r="AT7" i="2"/>
  <c r="AH6" i="2"/>
  <c r="AJ6" i="2" s="1"/>
  <c r="AS6" i="2"/>
  <c r="W12" i="2"/>
  <c r="W10" i="2"/>
  <c r="W8" i="2"/>
  <c r="J11" i="2"/>
  <c r="K11" i="2" s="1"/>
  <c r="J8" i="2"/>
  <c r="K8" i="2" s="1"/>
  <c r="AJ8" i="2" l="1"/>
  <c r="AK8" i="2" s="1"/>
  <c r="AK6" i="2"/>
  <c r="AK9" i="2"/>
  <c r="AK12" i="2"/>
  <c r="AK7" i="2"/>
  <c r="X8" i="2"/>
  <c r="X10" i="2"/>
  <c r="X12" i="2"/>
  <c r="AJ10" i="2"/>
  <c r="AJ11" i="2"/>
  <c r="AU6" i="2"/>
  <c r="AV6" i="2"/>
  <c r="AS12" i="2"/>
  <c r="AU12" i="2" s="1"/>
  <c r="AS11" i="2"/>
  <c r="AV11" i="2" s="1"/>
  <c r="AS9" i="2"/>
  <c r="AS7" i="2"/>
  <c r="AV7" i="2" s="1"/>
  <c r="AS8" i="2"/>
  <c r="AU8" i="2" s="1"/>
  <c r="AS10" i="2"/>
  <c r="AV10" i="2" s="1"/>
  <c r="W11" i="2"/>
  <c r="J9" i="2"/>
  <c r="K9" i="2" s="1"/>
  <c r="J12" i="2"/>
  <c r="K12" i="2" s="1"/>
  <c r="J10" i="2"/>
  <c r="K10" i="2" s="1"/>
  <c r="W9" i="2"/>
  <c r="L11" i="2"/>
  <c r="M11" i="2" s="1"/>
  <c r="L8" i="2"/>
  <c r="M8" i="2" s="1"/>
  <c r="Y11" i="2" l="1"/>
  <c r="AL11" i="2" s="1"/>
  <c r="AM11" i="2" s="1"/>
  <c r="Y8" i="2"/>
  <c r="Z8" i="2" s="1"/>
  <c r="X9" i="2"/>
  <c r="AK11" i="2"/>
  <c r="AK10" i="2"/>
  <c r="Z11" i="2"/>
  <c r="X11" i="2"/>
  <c r="AW6" i="2"/>
  <c r="AU9" i="2"/>
  <c r="AV9" i="2"/>
  <c r="AU10" i="2"/>
  <c r="AW10" i="2" s="1"/>
  <c r="AV12" i="2"/>
  <c r="AW12" i="2" s="1"/>
  <c r="AU11" i="2"/>
  <c r="AW11" i="2" s="1"/>
  <c r="AV8" i="2"/>
  <c r="AW8" i="2" s="1"/>
  <c r="AU7" i="2"/>
  <c r="AW7" i="2" s="1"/>
  <c r="L10" i="2"/>
  <c r="Y10" i="2" s="1"/>
  <c r="Z10" i="2" s="1"/>
  <c r="L9" i="2"/>
  <c r="M9" i="2" s="1"/>
  <c r="L12" i="2"/>
  <c r="Y12" i="2" s="1"/>
  <c r="AW9" i="2" l="1"/>
  <c r="AX9" i="2" s="1"/>
  <c r="BC9" i="2" s="1"/>
  <c r="AY11" i="2"/>
  <c r="AZ11" i="2" s="1"/>
  <c r="BD11" i="2" s="1"/>
  <c r="AL8" i="2"/>
  <c r="AM8" i="2" s="1"/>
  <c r="AL10" i="2"/>
  <c r="AM10" i="2" s="1"/>
  <c r="AL12" i="2"/>
  <c r="AM12" i="2" s="1"/>
  <c r="Z12" i="2"/>
  <c r="Y9" i="2"/>
  <c r="AX10" i="2"/>
  <c r="BC10" i="2" s="1"/>
  <c r="AX12" i="2"/>
  <c r="BC12" i="2" s="1"/>
  <c r="AX7" i="2"/>
  <c r="AX8" i="2"/>
  <c r="BC8" i="2" s="1"/>
  <c r="AX11" i="2"/>
  <c r="BC11" i="2" s="1"/>
  <c r="BB11" i="2" s="1"/>
  <c r="AX6" i="2"/>
  <c r="AK14" i="2"/>
  <c r="M12" i="2"/>
  <c r="M10" i="2"/>
  <c r="AY8" i="2" l="1"/>
  <c r="AZ8" i="2" s="1"/>
  <c r="BD8" i="2" s="1"/>
  <c r="BB8" i="2" s="1"/>
  <c r="AY12" i="2"/>
  <c r="AZ12" i="2" s="1"/>
  <c r="BD12" i="2" s="1"/>
  <c r="BB12" i="2" s="1"/>
  <c r="AY10" i="2"/>
  <c r="AZ10" i="2" s="1"/>
  <c r="BD10" i="2" s="1"/>
  <c r="BB10" i="2" s="1"/>
  <c r="AL9" i="2"/>
  <c r="Z9" i="2"/>
  <c r="AX14" i="2"/>
  <c r="W6" i="2"/>
  <c r="J7" i="2"/>
  <c r="K7" i="2" s="1"/>
  <c r="AM9" i="2" l="1"/>
  <c r="AY9" i="2"/>
  <c r="AZ9" i="2" s="1"/>
  <c r="X6" i="2"/>
  <c r="BC6" i="2" s="1"/>
  <c r="K14" i="2"/>
  <c r="W7" i="2"/>
  <c r="X7" i="2" s="1"/>
  <c r="BC7" i="2" s="1"/>
  <c r="L7" i="2"/>
  <c r="M7" i="2" s="1"/>
  <c r="L6" i="2"/>
  <c r="BD9" i="2" l="1"/>
  <c r="BB9" i="2" s="1"/>
  <c r="Y7" i="2"/>
  <c r="AL7" i="2" s="1"/>
  <c r="AM7" i="2" s="1"/>
  <c r="M6" i="2"/>
  <c r="Y6" i="2"/>
  <c r="AL6" i="2" s="1"/>
  <c r="X14" i="2"/>
  <c r="BB14" i="2" s="1"/>
  <c r="M15" i="2" l="1"/>
  <c r="K16" i="2" s="1"/>
  <c r="Z7" i="2"/>
  <c r="AY7" i="2"/>
  <c r="AZ7" i="2" s="1"/>
  <c r="Z6" i="2"/>
  <c r="BD7" i="2" l="1"/>
  <c r="BB7" i="2" s="1"/>
  <c r="K17" i="2"/>
  <c r="Z15" i="2"/>
  <c r="X16" i="2" s="1"/>
  <c r="X17" i="2" s="1"/>
  <c r="AY6" i="2"/>
  <c r="AZ6" i="2" s="1"/>
  <c r="AM6" i="2"/>
  <c r="AM15" i="2" s="1"/>
  <c r="AK16" i="2" l="1"/>
  <c r="AK17" i="2" s="1"/>
  <c r="BD6" i="2"/>
  <c r="BB6" i="2" s="1"/>
  <c r="K18" i="2"/>
  <c r="X18" i="2"/>
  <c r="X67" i="2" s="1"/>
  <c r="AZ15" i="2"/>
  <c r="AX16" i="2" s="1"/>
  <c r="AX17" i="2" s="1"/>
  <c r="BB17" i="2" l="1"/>
  <c r="BC15" i="2"/>
  <c r="AK18" i="2"/>
  <c r="AK67" i="2" s="1"/>
  <c r="BB16" i="2"/>
  <c r="K67" i="2"/>
  <c r="AX18" i="2"/>
  <c r="AX67" i="2" s="1"/>
  <c r="BA66" i="2" l="1"/>
  <c r="BB18" i="2"/>
</calcChain>
</file>

<file path=xl/sharedStrings.xml><?xml version="1.0" encoding="utf-8"?>
<sst xmlns="http://schemas.openxmlformats.org/spreadsheetml/2006/main" count="130" uniqueCount="74">
  <si>
    <t>from 1-jan-2023</t>
  </si>
  <si>
    <t>fill out light grey areas</t>
  </si>
  <si>
    <t>indexering</t>
  </si>
  <si>
    <t>please, save and submit this table in excel format!</t>
  </si>
  <si>
    <t>project</t>
  </si>
  <si>
    <t>personnel costs</t>
  </si>
  <si>
    <t>year 1</t>
  </si>
  <si>
    <t>9,2-2</t>
  </si>
  <si>
    <t>year 2</t>
  </si>
  <si>
    <t>year 3</t>
  </si>
  <si>
    <t>year 4</t>
  </si>
  <si>
    <t>totals</t>
  </si>
  <si>
    <t>FTE</t>
  </si>
  <si>
    <r>
      <t>months in year 1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</si>
  <si>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FTE  in year </t>
    </r>
    <r>
      <rPr>
        <vertAlign val="superscript"/>
        <sz val="11"/>
        <color theme="1"/>
        <rFont val="Calibri"/>
        <family val="2"/>
        <scheme val="minor"/>
      </rPr>
      <t>2</t>
    </r>
  </si>
  <si>
    <t>gross      /month</t>
  </si>
  <si>
    <t>vakantietoeslag</t>
  </si>
  <si>
    <t>eindejaarsuitkering</t>
  </si>
  <si>
    <t>vergoedingsopslag</t>
  </si>
  <si>
    <t>overige personeelskosten</t>
  </si>
  <si>
    <t>Salaris per jaar incl. toeslagen en indexering</t>
  </si>
  <si>
    <t>year+ supplem.</t>
  </si>
  <si>
    <t>eind proj verg per fte</t>
  </si>
  <si>
    <t>end proj. allow.</t>
  </si>
  <si>
    <r>
      <t>months in year 2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</si>
  <si>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FTE in year 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</si>
  <si>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months in year 3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</si>
  <si>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months in year4</t>
    </r>
    <r>
      <rPr>
        <vertAlign val="superscript"/>
        <sz val="11"/>
        <color theme="1"/>
        <rFont val="Calibri"/>
        <family val="2"/>
        <scheme val="minor"/>
      </rPr>
      <t>1</t>
    </r>
  </si>
  <si>
    <t>costs incl.end proj. Allow.</t>
  </si>
  <si>
    <t>year+ suppl</t>
  </si>
  <si>
    <t>end proj. allow</t>
  </si>
  <si>
    <t>PhD candidate</t>
  </si>
  <si>
    <t xml:space="preserve">postdoc </t>
  </si>
  <si>
    <t>technician MBO</t>
  </si>
  <si>
    <t>technician HBO</t>
  </si>
  <si>
    <t>physician-researcher (arts-onderzoeker)</t>
  </si>
  <si>
    <t xml:space="preserve">research nurse  </t>
  </si>
  <si>
    <t>data manager</t>
  </si>
  <si>
    <r>
      <t>salary costs</t>
    </r>
    <r>
      <rPr>
        <vertAlign val="superscript"/>
        <sz val="11"/>
        <color theme="1"/>
        <rFont val="Calibri"/>
        <family val="2"/>
        <scheme val="minor"/>
      </rPr>
      <t>3</t>
    </r>
  </si>
  <si>
    <t>end-of-project allowance</t>
  </si>
  <si>
    <r>
      <t>costs incl. end-of-project allowance</t>
    </r>
    <r>
      <rPr>
        <vertAlign val="superscript"/>
        <sz val="11"/>
        <color indexed="8"/>
        <rFont val="Calibri"/>
        <family val="2"/>
        <scheme val="minor"/>
      </rPr>
      <t>3</t>
    </r>
  </si>
  <si>
    <r>
      <t>overhead (%)</t>
    </r>
    <r>
      <rPr>
        <vertAlign val="superscript"/>
        <sz val="11"/>
        <color indexed="8"/>
        <rFont val="Calibri"/>
        <family val="2"/>
        <scheme val="minor"/>
      </rPr>
      <t>4</t>
    </r>
  </si>
  <si>
    <t>costs incl. Overhead</t>
  </si>
  <si>
    <r>
      <t xml:space="preserve">personal budget (vergoeding) </t>
    </r>
    <r>
      <rPr>
        <vertAlign val="superscript"/>
        <sz val="11"/>
        <color indexed="8"/>
        <rFont val="Calibri"/>
        <family val="2"/>
        <scheme val="minor"/>
      </rPr>
      <t>5</t>
    </r>
  </si>
  <si>
    <r>
      <t>Material costs</t>
    </r>
    <r>
      <rPr>
        <b/>
        <u/>
        <vertAlign val="superscript"/>
        <sz val="11"/>
        <color theme="1"/>
        <rFont val="Calibri"/>
        <family val="2"/>
        <scheme val="minor"/>
      </rPr>
      <t>6</t>
    </r>
  </si>
  <si>
    <t>materials</t>
  </si>
  <si>
    <t>costs</t>
  </si>
  <si>
    <t>totals material costs</t>
  </si>
  <si>
    <r>
      <t>service providers</t>
    </r>
    <r>
      <rPr>
        <b/>
        <u/>
        <vertAlign val="superscript"/>
        <sz val="11"/>
        <color theme="1"/>
        <rFont val="Calibri"/>
        <family val="2"/>
        <scheme val="minor"/>
      </rPr>
      <t>7</t>
    </r>
  </si>
  <si>
    <r>
      <t>personnel costs</t>
    </r>
    <r>
      <rPr>
        <b/>
        <vertAlign val="superscript"/>
        <sz val="11"/>
        <color theme="1"/>
        <rFont val="Calibri"/>
        <family val="2"/>
        <scheme val="minor"/>
      </rPr>
      <t>8</t>
    </r>
  </si>
  <si>
    <t>hours</t>
  </si>
  <si>
    <t>overhead</t>
  </si>
  <si>
    <t>costs incl. overhead</t>
  </si>
  <si>
    <t>postdoc (€63/hour)</t>
  </si>
  <si>
    <t>research nurse/ datamanager/ technician HBO (€53/hour)</t>
  </si>
  <si>
    <t>technician MBO (€44/hour)</t>
  </si>
  <si>
    <t>total personnel costs</t>
  </si>
  <si>
    <t>material costs</t>
  </si>
  <si>
    <t>database/monitoring</t>
  </si>
  <si>
    <t>animal costs</t>
  </si>
  <si>
    <t>METC costs</t>
  </si>
  <si>
    <t>other material costs (specify)</t>
  </si>
  <si>
    <t>total material costs</t>
  </si>
  <si>
    <t>total costs</t>
  </si>
  <si>
    <t>personnel + material +service provider costs</t>
  </si>
  <si>
    <t>clarification table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</si>
  <si>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Depict how many months of the project year (project year is always 12 months) the employee will be working on the project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</si>
  <si>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Spreadsheet calculates FTE that will be worked during each project year</t>
    </r>
  </si>
  <si>
    <r>
      <rPr>
        <vertAlign val="superscript"/>
        <sz val="11"/>
        <color indexed="8"/>
        <rFont val="Calibri"/>
        <family val="2"/>
        <scheme val="minor"/>
      </rPr>
      <t>3</t>
    </r>
    <r>
      <rPr>
        <sz val="11"/>
        <color indexed="8"/>
        <rFont val="Calibri"/>
        <family val="2"/>
        <scheme val="minor"/>
      </rPr>
      <t>The spreadsheet calculates salary costst according to CAO-UMC and indexation.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</si>
  <si>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Compensation for overhead costs can be requested up to a maximum of 16% of personal costs (fill out percentage)</t>
    </r>
  </si>
  <si>
    <r>
      <rPr>
        <vertAlign val="superscript"/>
        <sz val="11"/>
        <color indexed="8"/>
        <rFont val="Calibri"/>
        <family val="2"/>
        <scheme val="minor"/>
      </rPr>
      <t>5</t>
    </r>
    <r>
      <rPr>
        <sz val="11"/>
        <color indexed="8"/>
        <rFont val="Calibri"/>
        <family val="2"/>
        <scheme val="minor"/>
      </rPr>
      <t>For each PhD student, medical researcher, or postdoc, a maximum of €1.500/year per FTE can be requested for personal development (such as publication costs, conference visits, and thesis defence).</t>
    </r>
  </si>
  <si>
    <r>
      <rPr>
        <vertAlign val="superscript"/>
        <sz val="11"/>
        <color indexed="8"/>
        <rFont val="Calibri"/>
        <family val="2"/>
        <scheme val="minor"/>
      </rPr>
      <t xml:space="preserve">6  </t>
    </r>
    <r>
      <rPr>
        <sz val="11"/>
        <color indexed="8"/>
        <rFont val="Calibri"/>
        <family val="2"/>
        <scheme val="minor"/>
      </rPr>
      <t xml:space="preserve">All material costs should be specified; if the  requested budget for material costs is less then €15.000/year per FTE </t>
    </r>
    <r>
      <rPr>
        <u/>
        <sz val="11"/>
        <color indexed="8"/>
        <rFont val="Calibri"/>
        <family val="2"/>
        <scheme val="minor"/>
      </rPr>
      <t xml:space="preserve">for laboratory research projects </t>
    </r>
    <r>
      <rPr>
        <sz val="11"/>
        <color indexed="8"/>
        <rFont val="Calibri"/>
        <family val="2"/>
        <scheme val="minor"/>
      </rPr>
      <t xml:space="preserve"> (including materials from service providers) or less then €2.000/year per FTE </t>
    </r>
    <r>
      <rPr>
        <u/>
        <sz val="11"/>
        <color indexed="8"/>
        <rFont val="Calibri"/>
        <family val="2"/>
        <scheme val="minor"/>
      </rPr>
      <t>for desk research projects</t>
    </r>
    <r>
      <rPr>
        <sz val="11"/>
        <color indexed="8"/>
        <rFont val="Calibri"/>
        <family val="2"/>
        <scheme val="minor"/>
      </rPr>
      <t xml:space="preserve">  the material budget  does not need to be specified.</t>
    </r>
  </si>
  <si>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A specified quotation from the service providers should be attached </t>
    </r>
  </si>
  <si>
    <r>
      <t xml:space="preserve">8 </t>
    </r>
    <r>
      <rPr>
        <sz val="11"/>
        <color indexed="8"/>
        <rFont val="Calibri"/>
        <family val="2"/>
        <scheme val="minor"/>
      </rPr>
      <t>the hours for each personnel category in the quotation can be evenly distributed over the years of the project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</si>
</sst>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€&quot;\ #,##0;[Red]&quot;€&quot;\ \-#,##0"/>
    <numFmt numFmtId="8" formatCode="&quot;€&quot;\ #,##0.00;[Red]&quot;€&quot;\ \-#,##0.00"/>
    <numFmt numFmtId="164" formatCode="&quot;€&quot;\ #,##0"/>
    <numFmt numFmtId="165" formatCode="0.000"/>
    <numFmt numFmtId="166" formatCode="0.0"/>
    <numFmt numFmtId="167" formatCode="0.00000"/>
    <numFmt numFmtId="168" formatCode="&quot;€&quot;\ #,##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80808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164" fontId="0" fillId="0" borderId="1" xfId="0" applyNumberFormat="1" applyBorder="1"/>
    <xf numFmtId="164" fontId="0" fillId="0" borderId="8" xfId="0" applyNumberFormat="1" applyBorder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" fontId="0" fillId="2" borderId="0" xfId="0" applyNumberFormat="1" applyFill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164" fontId="0" fillId="6" borderId="10" xfId="0" applyNumberFormat="1" applyFill="1" applyBorder="1" applyProtection="1">
      <protection locked="0"/>
    </xf>
    <xf numFmtId="164" fontId="0" fillId="6" borderId="11" xfId="0" applyNumberFormat="1" applyFill="1" applyBorder="1" applyProtection="1">
      <protection locked="0"/>
    </xf>
    <xf numFmtId="164" fontId="0" fillId="6" borderId="12" xfId="0" applyNumberFormat="1" applyFill="1" applyBorder="1" applyProtection="1">
      <protection locked="0"/>
    </xf>
    <xf numFmtId="1" fontId="0" fillId="0" borderId="13" xfId="0" applyNumberFormat="1" applyBorder="1" applyProtection="1">
      <protection locked="0"/>
    </xf>
    <xf numFmtId="164" fontId="0" fillId="2" borderId="0" xfId="0" applyNumberFormat="1" applyFill="1" applyProtection="1">
      <protection locked="0"/>
    </xf>
    <xf numFmtId="164" fontId="0" fillId="0" borderId="3" xfId="0" applyNumberFormat="1" applyBorder="1"/>
    <xf numFmtId="164" fontId="0" fillId="0" borderId="4" xfId="0" applyNumberFormat="1" applyBorder="1"/>
    <xf numFmtId="164" fontId="0" fillId="2" borderId="0" xfId="0" applyNumberFormat="1" applyFill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4" borderId="0" xfId="0" applyNumberFormat="1" applyFill="1"/>
    <xf numFmtId="164" fontId="0" fillId="8" borderId="3" xfId="0" applyNumberFormat="1" applyFill="1" applyBorder="1"/>
    <xf numFmtId="164" fontId="0" fillId="8" borderId="1" xfId="0" applyNumberFormat="1" applyFill="1" applyBorder="1"/>
    <xf numFmtId="164" fontId="0" fillId="6" borderId="13" xfId="0" applyNumberFormat="1" applyFill="1" applyBorder="1" applyProtection="1">
      <protection locked="0"/>
    </xf>
    <xf numFmtId="164" fontId="0" fillId="6" borderId="13" xfId="0" applyNumberForma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1" fontId="0" fillId="2" borderId="0" xfId="0" applyNumberFormat="1" applyFill="1"/>
    <xf numFmtId="1" fontId="0" fillId="0" borderId="0" xfId="0" applyNumberFormat="1"/>
    <xf numFmtId="1" fontId="0" fillId="0" borderId="0" xfId="0" applyNumberFormat="1" applyAlignment="1">
      <alignment wrapText="1"/>
    </xf>
    <xf numFmtId="164" fontId="0" fillId="5" borderId="0" xfId="0" applyNumberFormat="1" applyFill="1"/>
    <xf numFmtId="1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165" fontId="0" fillId="0" borderId="0" xfId="0" applyNumberFormat="1"/>
    <xf numFmtId="9" fontId="0" fillId="3" borderId="0" xfId="0" applyNumberFormat="1" applyFill="1"/>
    <xf numFmtId="10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5" fontId="0" fillId="0" borderId="0" xfId="0" applyNumberFormat="1" applyAlignment="1">
      <alignment wrapText="1"/>
    </xf>
    <xf numFmtId="1" fontId="3" fillId="0" borderId="0" xfId="0" applyNumberFormat="1" applyFont="1"/>
    <xf numFmtId="0" fontId="5" fillId="0" borderId="0" xfId="0" applyFont="1"/>
    <xf numFmtId="0" fontId="4" fillId="0" borderId="0" xfId="0" applyFont="1"/>
    <xf numFmtId="1" fontId="0" fillId="7" borderId="10" xfId="0" applyNumberFormat="1" applyFill="1" applyBorder="1" applyAlignment="1">
      <alignment horizontal="left" vertical="center"/>
    </xf>
    <xf numFmtId="1" fontId="0" fillId="7" borderId="11" xfId="0" applyNumberFormat="1" applyFill="1" applyBorder="1" applyAlignment="1">
      <alignment horizontal="left" vertical="center"/>
    </xf>
    <xf numFmtId="1" fontId="0" fillId="7" borderId="12" xfId="0" applyNumberFormat="1" applyFill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1" fontId="4" fillId="7" borderId="13" xfId="0" applyNumberFormat="1" applyFont="1" applyFill="1" applyBorder="1" applyAlignment="1">
      <alignment horizontal="left" vertical="center" wrapText="1"/>
    </xf>
    <xf numFmtId="0" fontId="6" fillId="0" borderId="0" xfId="0" applyFont="1"/>
    <xf numFmtId="1" fontId="0" fillId="6" borderId="13" xfId="0" applyNumberFormat="1" applyFill="1" applyBorder="1" applyAlignment="1" applyProtection="1">
      <alignment horizontal="center"/>
      <protection locked="0"/>
    </xf>
    <xf numFmtId="0" fontId="1" fillId="6" borderId="0" xfId="0" applyFont="1" applyFill="1"/>
    <xf numFmtId="0" fontId="7" fillId="6" borderId="0" xfId="0" applyFont="1" applyFill="1"/>
    <xf numFmtId="10" fontId="7" fillId="6" borderId="0" xfId="0" applyNumberFormat="1" applyFont="1" applyFill="1"/>
    <xf numFmtId="4" fontId="0" fillId="2" borderId="0" xfId="0" applyNumberFormat="1" applyFill="1"/>
    <xf numFmtId="0" fontId="8" fillId="5" borderId="0" xfId="0" applyFont="1" applyFill="1"/>
    <xf numFmtId="0" fontId="8" fillId="5" borderId="0" xfId="0" applyFont="1" applyFill="1" applyAlignment="1">
      <alignment wrapText="1"/>
    </xf>
    <xf numFmtId="1" fontId="0" fillId="0" borderId="0" xfId="0" applyNumberFormat="1" applyAlignment="1" applyProtection="1">
      <alignment horizontal="center"/>
      <protection locked="0"/>
    </xf>
    <xf numFmtId="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Protection="1">
      <protection locked="0"/>
    </xf>
    <xf numFmtId="49" fontId="0" fillId="7" borderId="14" xfId="0" applyNumberFormat="1" applyFill="1" applyBorder="1" applyAlignment="1">
      <alignment horizontal="center" wrapText="1"/>
    </xf>
    <xf numFmtId="166" fontId="0" fillId="6" borderId="15" xfId="0" applyNumberFormat="1" applyFill="1" applyBorder="1" applyAlignment="1" applyProtection="1">
      <alignment horizontal="center"/>
      <protection locked="0"/>
    </xf>
    <xf numFmtId="166" fontId="0" fillId="6" borderId="16" xfId="0" applyNumberFormat="1" applyFill="1" applyBorder="1" applyAlignment="1" applyProtection="1">
      <alignment horizontal="center"/>
      <protection locked="0"/>
    </xf>
    <xf numFmtId="166" fontId="0" fillId="6" borderId="17" xfId="0" applyNumberFormat="1" applyFill="1" applyBorder="1" applyAlignment="1" applyProtection="1">
      <alignment horizontal="center"/>
      <protection locked="0"/>
    </xf>
    <xf numFmtId="1" fontId="0" fillId="7" borderId="18" xfId="0" applyNumberFormat="1" applyFill="1" applyBorder="1" applyAlignment="1">
      <alignment horizontal="center" vertical="top" wrapText="1"/>
    </xf>
    <xf numFmtId="1" fontId="0" fillId="7" borderId="18" xfId="0" applyNumberFormat="1" applyFill="1" applyBorder="1" applyAlignment="1">
      <alignment horizontal="center" vertical="top"/>
    </xf>
    <xf numFmtId="1" fontId="0" fillId="7" borderId="19" xfId="0" applyNumberFormat="1" applyFill="1" applyBorder="1" applyAlignment="1">
      <alignment horizontal="center" vertical="top" wrapText="1"/>
    </xf>
    <xf numFmtId="1" fontId="0" fillId="7" borderId="20" xfId="0" applyNumberFormat="1" applyFill="1" applyBorder="1" applyAlignment="1">
      <alignment horizontal="center"/>
    </xf>
    <xf numFmtId="164" fontId="0" fillId="0" borderId="6" xfId="0" applyNumberFormat="1" applyBorder="1"/>
    <xf numFmtId="164" fontId="0" fillId="0" borderId="9" xfId="0" applyNumberFormat="1" applyBorder="1"/>
    <xf numFmtId="166" fontId="0" fillId="6" borderId="1" xfId="0" applyNumberFormat="1" applyFill="1" applyBorder="1" applyAlignment="1" applyProtection="1">
      <alignment horizontal="center"/>
      <protection locked="0"/>
    </xf>
    <xf numFmtId="166" fontId="0" fillId="6" borderId="3" xfId="0" applyNumberFormat="1" applyFill="1" applyBorder="1" applyAlignment="1" applyProtection="1">
      <alignment horizontal="center"/>
      <protection locked="0"/>
    </xf>
    <xf numFmtId="166" fontId="0" fillId="6" borderId="8" xfId="0" applyNumberFormat="1" applyFill="1" applyBorder="1" applyAlignment="1" applyProtection="1">
      <alignment horizontal="center"/>
      <protection locked="0"/>
    </xf>
    <xf numFmtId="2" fontId="0" fillId="6" borderId="2" xfId="0" applyNumberFormat="1" applyFill="1" applyBorder="1" applyAlignment="1" applyProtection="1">
      <alignment horizontal="center"/>
      <protection locked="0"/>
    </xf>
    <xf numFmtId="2" fontId="0" fillId="6" borderId="5" xfId="0" applyNumberFormat="1" applyFill="1" applyBorder="1" applyAlignment="1" applyProtection="1">
      <alignment horizontal="center"/>
      <protection locked="0"/>
    </xf>
    <xf numFmtId="2" fontId="0" fillId="6" borderId="7" xfId="0" applyNumberFormat="1" applyFill="1" applyBorder="1" applyAlignment="1" applyProtection="1">
      <alignment horizontal="center"/>
      <protection locked="0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4" fontId="0" fillId="0" borderId="0" xfId="0" applyNumberFormat="1"/>
    <xf numFmtId="1" fontId="0" fillId="0" borderId="0" xfId="0" applyNumberFormat="1" applyAlignment="1">
      <alignment horizontal="left" vertical="center"/>
    </xf>
    <xf numFmtId="1" fontId="4" fillId="0" borderId="0" xfId="0" applyNumberFormat="1" applyFont="1" applyAlignment="1">
      <alignment horizontal="left" vertical="center" wrapText="1"/>
    </xf>
    <xf numFmtId="167" fontId="0" fillId="0" borderId="0" xfId="0" applyNumberFormat="1" applyProtection="1">
      <protection locked="0"/>
    </xf>
    <xf numFmtId="0" fontId="11" fillId="0" borderId="0" xfId="0" applyFont="1"/>
    <xf numFmtId="1" fontId="0" fillId="7" borderId="18" xfId="0" applyNumberFormat="1" applyFill="1" applyBorder="1"/>
    <xf numFmtId="0" fontId="0" fillId="6" borderId="2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7" xfId="0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4" borderId="0" xfId="0" applyFill="1"/>
    <xf numFmtId="164" fontId="1" fillId="3" borderId="0" xfId="0" applyNumberFormat="1" applyFont="1" applyFill="1"/>
    <xf numFmtId="0" fontId="0" fillId="7" borderId="18" xfId="0" applyFill="1" applyBorder="1"/>
    <xf numFmtId="1" fontId="0" fillId="7" borderId="19" xfId="0" applyNumberFormat="1" applyFill="1" applyBorder="1" applyAlignment="1">
      <alignment horizontal="center" wrapText="1"/>
    </xf>
    <xf numFmtId="0" fontId="14" fillId="0" borderId="0" xfId="0" applyFont="1"/>
    <xf numFmtId="6" fontId="14" fillId="0" borderId="0" xfId="0" applyNumberFormat="1" applyFont="1"/>
    <xf numFmtId="8" fontId="14" fillId="0" borderId="0" xfId="0" applyNumberFormat="1" applyFont="1"/>
    <xf numFmtId="0" fontId="17" fillId="0" borderId="0" xfId="0" applyFont="1" applyAlignment="1">
      <alignment vertical="top" wrapText="1"/>
    </xf>
    <xf numFmtId="0" fontId="1" fillId="0" borderId="0" xfId="0" applyFont="1" applyProtection="1">
      <protection locked="0"/>
    </xf>
    <xf numFmtId="164" fontId="15" fillId="0" borderId="0" xfId="0" applyNumberFormat="1" applyFont="1"/>
    <xf numFmtId="164" fontId="16" fillId="0" borderId="26" xfId="0" applyNumberFormat="1" applyFont="1" applyBorder="1"/>
    <xf numFmtId="164" fontId="16" fillId="0" borderId="0" xfId="0" applyNumberFormat="1" applyFont="1" applyProtection="1">
      <protection locked="0"/>
    </xf>
    <xf numFmtId="164" fontId="16" fillId="4" borderId="0" xfId="0" applyNumberFormat="1" applyFont="1" applyFill="1" applyProtection="1">
      <protection locked="0"/>
    </xf>
    <xf numFmtId="164" fontId="16" fillId="0" borderId="26" xfId="0" applyNumberFormat="1" applyFont="1" applyBorder="1" applyProtection="1">
      <protection locked="0"/>
    </xf>
    <xf numFmtId="164" fontId="16" fillId="0" borderId="27" xfId="0" applyNumberFormat="1" applyFont="1" applyBorder="1" applyProtection="1">
      <protection locked="0"/>
    </xf>
    <xf numFmtId="164" fontId="16" fillId="0" borderId="28" xfId="0" applyNumberFormat="1" applyFont="1" applyBorder="1" applyProtection="1">
      <protection locked="0"/>
    </xf>
    <xf numFmtId="0" fontId="16" fillId="0" borderId="0" xfId="0" applyFont="1" applyAlignment="1" applyProtection="1">
      <alignment vertical="top" wrapText="1"/>
      <protection locked="0"/>
    </xf>
    <xf numFmtId="164" fontId="0" fillId="6" borderId="29" xfId="0" applyNumberFormat="1" applyFill="1" applyBorder="1" applyProtection="1">
      <protection locked="0"/>
    </xf>
    <xf numFmtId="0" fontId="15" fillId="0" borderId="0" xfId="0" applyFont="1" applyAlignment="1">
      <alignment vertical="top" wrapText="1"/>
    </xf>
    <xf numFmtId="1" fontId="0" fillId="6" borderId="5" xfId="0" applyNumberFormat="1" applyFill="1" applyBorder="1" applyProtection="1">
      <protection locked="0"/>
    </xf>
    <xf numFmtId="1" fontId="0" fillId="6" borderId="6" xfId="0" applyNumberFormat="1" applyFill="1" applyBorder="1" applyProtection="1">
      <protection locked="0"/>
    </xf>
    <xf numFmtId="1" fontId="0" fillId="7" borderId="5" xfId="0" applyNumberFormat="1" applyFill="1" applyBorder="1"/>
    <xf numFmtId="1" fontId="0" fillId="7" borderId="6" xfId="0" applyNumberFormat="1" applyFill="1" applyBorder="1"/>
    <xf numFmtId="1" fontId="0" fillId="6" borderId="30" xfId="0" applyNumberFormat="1" applyFill="1" applyBorder="1" applyProtection="1">
      <protection locked="0"/>
    </xf>
    <xf numFmtId="0" fontId="0" fillId="0" borderId="31" xfId="0" applyBorder="1" applyProtection="1">
      <protection locked="0"/>
    </xf>
    <xf numFmtId="1" fontId="0" fillId="0" borderId="0" xfId="0" applyNumberFormat="1" applyAlignment="1">
      <alignment horizontal="center"/>
    </xf>
    <xf numFmtId="1" fontId="0" fillId="2" borderId="7" xfId="0" applyNumberFormat="1" applyFill="1" applyBorder="1"/>
    <xf numFmtId="0" fontId="0" fillId="0" borderId="9" xfId="0" applyBorder="1"/>
    <xf numFmtId="1" fontId="0" fillId="6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1" fontId="0" fillId="6" borderId="7" xfId="0" applyNumberFormat="1" applyFill="1" applyBorder="1" applyProtection="1">
      <protection locked="0"/>
    </xf>
    <xf numFmtId="1" fontId="0" fillId="6" borderId="9" xfId="0" applyNumberFormat="1" applyFill="1" applyBorder="1" applyProtection="1">
      <protection locked="0"/>
    </xf>
    <xf numFmtId="1" fontId="0" fillId="0" borderId="0" xfId="0" applyNumberFormat="1"/>
    <xf numFmtId="1" fontId="0" fillId="7" borderId="2" xfId="0" applyNumberFormat="1" applyFill="1" applyBorder="1"/>
    <xf numFmtId="0" fontId="0" fillId="7" borderId="21" xfId="0" applyFill="1" applyBorder="1"/>
    <xf numFmtId="0" fontId="0" fillId="7" borderId="22" xfId="0" applyFill="1" applyBorder="1"/>
    <xf numFmtId="1" fontId="0" fillId="7" borderId="7" xfId="0" applyNumberFormat="1" applyFill="1" applyBorder="1"/>
    <xf numFmtId="1" fontId="0" fillId="7" borderId="23" xfId="0" applyNumberFormat="1" applyFill="1" applyBorder="1"/>
    <xf numFmtId="1" fontId="1" fillId="0" borderId="0" xfId="0" applyNumberFormat="1" applyFont="1"/>
    <xf numFmtId="1" fontId="0" fillId="7" borderId="24" xfId="0" applyNumberFormat="1" applyFill="1" applyBorder="1"/>
    <xf numFmtId="0" fontId="0" fillId="0" borderId="25" xfId="0" applyBorder="1"/>
    <xf numFmtId="0" fontId="0" fillId="6" borderId="31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99"/>
      <color rgb="FFFFFF99"/>
      <color rgb="FFF9EB99"/>
      <color rgb="FFF7E579"/>
      <color rgb="FFF6F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237565</xdr:colOff>
      <xdr:row>16</xdr:row>
      <xdr:rowOff>2241</xdr:rowOff>
    </xdr:from>
    <xdr:ext cx="65" cy="172227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84241" y="33415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84"/>
  <sheetViews>
    <sheetView showZeros="0" tabSelected="1" zoomScale="85" zoomScaleNormal="85" workbookViewId="0">
      <selection activeCell="Q19" sqref="Q19"/>
    </sheetView>
  </sheetViews>
  <sheetFormatPr defaultColWidth="9.109375" defaultRowHeight="14.4" x14ac:dyDescent="0.3"/>
  <cols>
    <col min="1" max="1" width="38.109375" style="3" customWidth="1"/>
    <col min="2" max="2" width="15.88671875" style="3" customWidth="1"/>
    <col min="3" max="3" width="11" style="3" customWidth="1"/>
    <col min="4" max="4" width="9" style="3" customWidth="1"/>
    <col min="5" max="5" width="9.6640625" style="3" customWidth="1"/>
    <col min="6" max="6" width="13.109375" style="3" hidden="1" customWidth="1"/>
    <col min="7" max="8" width="9.6640625" style="3" hidden="1" customWidth="1"/>
    <col min="9" max="9" width="12" style="3" hidden="1" customWidth="1"/>
    <col min="10" max="10" width="25.44140625" style="3" hidden="1" customWidth="1"/>
    <col min="11" max="11" width="9.6640625" style="3" customWidth="1"/>
    <col min="12" max="12" width="24.109375" style="3" hidden="1" customWidth="1"/>
    <col min="13" max="13" width="9.6640625" style="3" customWidth="1"/>
    <col min="14" max="14" width="3.5546875" style="3" customWidth="1"/>
    <col min="15" max="15" width="5.6640625" style="3" customWidth="1"/>
    <col min="16" max="16" width="10.33203125" style="3" customWidth="1"/>
    <col min="17" max="17" width="9" style="3" customWidth="1"/>
    <col min="18" max="18" width="9.6640625" style="3" customWidth="1"/>
    <col min="19" max="23" width="9.6640625" style="3" hidden="1" customWidth="1"/>
    <col min="24" max="24" width="9.6640625" style="7" customWidth="1"/>
    <col min="25" max="25" width="9.6640625" style="3" hidden="1" customWidth="1"/>
    <col min="26" max="26" width="9.6640625" style="3" customWidth="1"/>
    <col min="27" max="27" width="2.88671875" style="3" customWidth="1"/>
    <col min="28" max="28" width="5.6640625" style="3" customWidth="1"/>
    <col min="29" max="29" width="9.6640625" style="3" customWidth="1"/>
    <col min="30" max="30" width="9" style="3" customWidth="1"/>
    <col min="31" max="31" width="9.6640625" style="3" customWidth="1"/>
    <col min="32" max="36" width="9.6640625" style="3" hidden="1" customWidth="1"/>
    <col min="37" max="37" width="9.6640625" style="3" customWidth="1"/>
    <col min="38" max="38" width="9.6640625" style="3" hidden="1" customWidth="1"/>
    <col min="39" max="39" width="9.6640625" style="3" customWidth="1"/>
    <col min="40" max="40" width="3.109375" style="3" customWidth="1"/>
    <col min="41" max="41" width="5.6640625" style="3" customWidth="1"/>
    <col min="42" max="42" width="10.44140625" style="3" customWidth="1"/>
    <col min="43" max="43" width="8.88671875" style="3" customWidth="1"/>
    <col min="44" max="44" width="9.6640625" style="3" customWidth="1"/>
    <col min="45" max="49" width="9.6640625" style="3" hidden="1" customWidth="1"/>
    <col min="50" max="50" width="9.6640625" style="3" customWidth="1"/>
    <col min="51" max="51" width="9.6640625" style="3" hidden="1" customWidth="1"/>
    <col min="52" max="52" width="9.6640625" style="3" customWidth="1"/>
    <col min="53" max="53" width="11.6640625" style="3" customWidth="1"/>
    <col min="54" max="54" width="9.109375" style="3"/>
    <col min="55" max="55" width="10.5546875" style="3" hidden="1" customWidth="1"/>
    <col min="56" max="56" width="9.109375" style="3" hidden="1" customWidth="1"/>
    <col min="57" max="16384" width="9.109375" style="3"/>
  </cols>
  <sheetData>
    <row r="1" spans="1:56" ht="15.6" x14ac:dyDescent="0.3">
      <c r="A1" s="31" t="s">
        <v>0</v>
      </c>
      <c r="B1"/>
      <c r="C1"/>
      <c r="D1"/>
      <c r="E1" s="54" t="s">
        <v>1</v>
      </c>
      <c r="F1" s="54" t="s">
        <v>2</v>
      </c>
      <c r="G1" s="55">
        <v>2.7799999999999998E-2</v>
      </c>
      <c r="H1" s="54"/>
      <c r="I1" s="54"/>
      <c r="J1" s="54"/>
      <c r="K1" s="54"/>
      <c r="L1" s="53"/>
      <c r="M1" s="53"/>
      <c r="N1"/>
      <c r="O1"/>
      <c r="P1"/>
      <c r="Q1"/>
      <c r="R1" s="57" t="s">
        <v>3</v>
      </c>
      <c r="S1" s="57"/>
      <c r="T1" s="57"/>
      <c r="U1" s="57"/>
      <c r="V1" s="57"/>
      <c r="W1" s="57"/>
      <c r="X1" s="58"/>
      <c r="Y1" s="57"/>
      <c r="Z1" s="57"/>
      <c r="AA1" s="57"/>
      <c r="AB1" s="57"/>
      <c r="AC1" s="57"/>
      <c r="AD1" s="57"/>
      <c r="AE1" s="57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6" x14ac:dyDescent="0.3">
      <c r="A2" s="31"/>
      <c r="B2" t="s">
        <v>4</v>
      </c>
      <c r="C2"/>
      <c r="D2"/>
      <c r="E2"/>
      <c r="F2"/>
      <c r="G2" s="33"/>
      <c r="H2"/>
      <c r="I2"/>
      <c r="J2"/>
      <c r="K2"/>
      <c r="L2"/>
      <c r="M2"/>
      <c r="N2"/>
      <c r="O2" t="s">
        <v>4</v>
      </c>
      <c r="P2"/>
      <c r="Q2"/>
      <c r="R2"/>
      <c r="S2"/>
      <c r="T2"/>
      <c r="U2"/>
      <c r="V2"/>
      <c r="W2"/>
      <c r="X2" s="32"/>
      <c r="Y2"/>
      <c r="Z2"/>
      <c r="AA2"/>
      <c r="AB2" t="s">
        <v>4</v>
      </c>
      <c r="AC2"/>
      <c r="AD2"/>
      <c r="AE2"/>
      <c r="AF2"/>
      <c r="AG2"/>
      <c r="AH2"/>
      <c r="AI2" s="17"/>
      <c r="AJ2"/>
      <c r="AK2"/>
      <c r="AL2"/>
      <c r="AM2"/>
      <c r="AN2"/>
      <c r="AO2" t="s">
        <v>4</v>
      </c>
      <c r="AP2"/>
      <c r="AQ2"/>
      <c r="AR2"/>
      <c r="AS2"/>
      <c r="AT2"/>
      <c r="AU2"/>
      <c r="AV2"/>
      <c r="AW2"/>
      <c r="AX2"/>
      <c r="AY2"/>
      <c r="AZ2"/>
    </row>
    <row r="3" spans="1:56" x14ac:dyDescent="0.3">
      <c r="A3" s="34" t="s">
        <v>5</v>
      </c>
      <c r="B3" s="35" t="s">
        <v>6</v>
      </c>
      <c r="C3" s="35"/>
      <c r="D3" s="35"/>
      <c r="E3"/>
      <c r="F3" s="35"/>
      <c r="G3" s="35"/>
      <c r="H3" s="35"/>
      <c r="I3" s="35" t="s">
        <v>7</v>
      </c>
      <c r="J3" s="35"/>
      <c r="K3" s="35"/>
      <c r="L3" s="35"/>
      <c r="M3" s="35"/>
      <c r="N3" s="35"/>
      <c r="O3" s="35" t="s">
        <v>8</v>
      </c>
      <c r="P3" s="35"/>
      <c r="Q3" s="35"/>
      <c r="R3" s="35"/>
      <c r="S3" s="35"/>
      <c r="T3" s="35"/>
      <c r="U3" s="35"/>
      <c r="V3" s="35"/>
      <c r="W3" s="35"/>
      <c r="X3" s="36"/>
      <c r="Y3" s="35"/>
      <c r="Z3" s="35"/>
      <c r="AA3" s="35"/>
      <c r="AB3" s="35" t="s">
        <v>9</v>
      </c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 t="s">
        <v>10</v>
      </c>
      <c r="AP3" s="35"/>
      <c r="AQ3" s="35"/>
      <c r="AR3"/>
      <c r="AS3"/>
      <c r="AT3"/>
      <c r="AU3"/>
      <c r="AV3"/>
      <c r="AW3"/>
      <c r="AX3"/>
      <c r="AY3"/>
      <c r="AZ3"/>
      <c r="BB3" s="101" t="s">
        <v>11</v>
      </c>
    </row>
    <row r="4" spans="1:56" ht="15.75" customHeight="1" thickBot="1" x14ac:dyDescent="0.35">
      <c r="A4" s="28"/>
      <c r="B4" s="37"/>
      <c r="C4" s="37"/>
      <c r="D4" s="37"/>
      <c r="E4" s="37"/>
      <c r="F4" s="38">
        <v>0.08</v>
      </c>
      <c r="G4" s="39">
        <v>8.3000000000000004E-2</v>
      </c>
      <c r="H4" s="39">
        <v>0.30199999999999999</v>
      </c>
      <c r="I4" s="39">
        <v>7.1999999999999995E-2</v>
      </c>
      <c r="J4" s="40"/>
      <c r="K4" s="37"/>
      <c r="L4" s="37"/>
      <c r="M4" s="37"/>
      <c r="N4" s="37"/>
      <c r="O4" s="37"/>
      <c r="P4" s="37"/>
      <c r="Q4" s="37"/>
      <c r="R4" s="37"/>
      <c r="S4" s="38">
        <v>0.08</v>
      </c>
      <c r="T4" s="39">
        <v>8.3000000000000004E-2</v>
      </c>
      <c r="U4" s="39">
        <v>0.30199999999999999</v>
      </c>
      <c r="V4" s="39">
        <v>7.1999999999999995E-2</v>
      </c>
      <c r="W4" s="41"/>
      <c r="X4" s="42"/>
      <c r="Y4" s="41"/>
      <c r="Z4" s="37"/>
      <c r="AA4" s="37"/>
      <c r="AB4" s="37"/>
      <c r="AC4" s="37"/>
      <c r="AD4" s="37"/>
      <c r="AE4" s="37"/>
      <c r="AF4" s="38">
        <v>0.08</v>
      </c>
      <c r="AG4" s="39">
        <v>8.3000000000000004E-2</v>
      </c>
      <c r="AH4" s="39">
        <v>0.30199999999999999</v>
      </c>
      <c r="AI4" s="39">
        <v>7.1999999999999995E-2</v>
      </c>
      <c r="AJ4" s="41"/>
      <c r="AK4" s="37"/>
      <c r="AL4" s="41"/>
      <c r="AM4" s="37"/>
      <c r="AN4" s="37"/>
      <c r="AO4" s="37"/>
      <c r="AP4" s="37"/>
      <c r="AQ4" s="37"/>
      <c r="AR4" s="37"/>
      <c r="AS4" s="38">
        <v>0.08</v>
      </c>
      <c r="AT4" s="39">
        <v>8.3000000000000004E-2</v>
      </c>
      <c r="AU4" s="39">
        <v>0.30199999999999999</v>
      </c>
      <c r="AV4" s="39">
        <v>7.1999999999999995E-2</v>
      </c>
      <c r="AW4" s="41"/>
      <c r="AX4" s="37"/>
      <c r="AY4" s="41"/>
      <c r="AZ4" s="37"/>
      <c r="BA4" s="4"/>
    </row>
    <row r="5" spans="1:56" ht="36" customHeight="1" thickBot="1" x14ac:dyDescent="0.35">
      <c r="A5" s="12"/>
      <c r="B5" s="71" t="s">
        <v>12</v>
      </c>
      <c r="C5" s="64" t="s">
        <v>13</v>
      </c>
      <c r="D5" s="64" t="s">
        <v>14</v>
      </c>
      <c r="E5" s="68" t="s">
        <v>15</v>
      </c>
      <c r="F5" s="69" t="s">
        <v>16</v>
      </c>
      <c r="G5" s="69" t="s">
        <v>17</v>
      </c>
      <c r="H5" s="69" t="s">
        <v>18</v>
      </c>
      <c r="I5" s="69" t="s">
        <v>19</v>
      </c>
      <c r="J5" s="69" t="s">
        <v>20</v>
      </c>
      <c r="K5" s="68" t="s">
        <v>21</v>
      </c>
      <c r="L5" s="69" t="s">
        <v>22</v>
      </c>
      <c r="M5" s="70" t="s">
        <v>23</v>
      </c>
      <c r="N5" s="49"/>
      <c r="O5" s="71" t="s">
        <v>12</v>
      </c>
      <c r="P5" s="64" t="s">
        <v>24</v>
      </c>
      <c r="Q5" s="64" t="s">
        <v>25</v>
      </c>
      <c r="R5" s="68" t="s">
        <v>15</v>
      </c>
      <c r="S5" s="69" t="s">
        <v>16</v>
      </c>
      <c r="T5" s="69" t="s">
        <v>17</v>
      </c>
      <c r="U5" s="69" t="s">
        <v>18</v>
      </c>
      <c r="V5" s="69" t="s">
        <v>19</v>
      </c>
      <c r="W5" s="69" t="s">
        <v>20</v>
      </c>
      <c r="X5" s="68" t="s">
        <v>21</v>
      </c>
      <c r="Y5" s="69" t="s">
        <v>22</v>
      </c>
      <c r="Z5" s="70" t="s">
        <v>23</v>
      </c>
      <c r="AA5" s="49"/>
      <c r="AB5" s="71" t="s">
        <v>12</v>
      </c>
      <c r="AC5" s="64" t="s">
        <v>26</v>
      </c>
      <c r="AD5" s="64" t="s">
        <v>25</v>
      </c>
      <c r="AE5" s="68" t="s">
        <v>15</v>
      </c>
      <c r="AF5" s="69" t="s">
        <v>16</v>
      </c>
      <c r="AG5" s="69" t="s">
        <v>17</v>
      </c>
      <c r="AH5" s="69" t="s">
        <v>18</v>
      </c>
      <c r="AI5" s="69" t="s">
        <v>19</v>
      </c>
      <c r="AJ5" s="69" t="s">
        <v>20</v>
      </c>
      <c r="AK5" s="68" t="s">
        <v>21</v>
      </c>
      <c r="AL5" s="69" t="s">
        <v>22</v>
      </c>
      <c r="AM5" s="70" t="s">
        <v>23</v>
      </c>
      <c r="AN5" s="49"/>
      <c r="AO5" s="71" t="s">
        <v>12</v>
      </c>
      <c r="AP5" s="64" t="s">
        <v>27</v>
      </c>
      <c r="AQ5" s="64" t="s">
        <v>25</v>
      </c>
      <c r="AR5" s="68" t="s">
        <v>15</v>
      </c>
      <c r="AS5" s="69" t="s">
        <v>16</v>
      </c>
      <c r="AT5" s="69" t="s">
        <v>17</v>
      </c>
      <c r="AU5" s="69" t="s">
        <v>18</v>
      </c>
      <c r="AV5" s="69" t="s">
        <v>19</v>
      </c>
      <c r="AW5" s="69" t="s">
        <v>20</v>
      </c>
      <c r="AX5" s="68" t="s">
        <v>21</v>
      </c>
      <c r="AY5" s="69" t="s">
        <v>22</v>
      </c>
      <c r="AZ5" s="70" t="s">
        <v>23</v>
      </c>
      <c r="BA5" s="5"/>
      <c r="BB5" s="111" t="s">
        <v>28</v>
      </c>
      <c r="BC5" s="100" t="s">
        <v>29</v>
      </c>
      <c r="BD5" s="109" t="s">
        <v>30</v>
      </c>
    </row>
    <row r="6" spans="1:56" ht="15" thickBot="1" x14ac:dyDescent="0.35">
      <c r="A6" s="46" t="s">
        <v>31</v>
      </c>
      <c r="B6" s="77"/>
      <c r="C6" s="65"/>
      <c r="D6" s="80">
        <f>(C6/12)*B6</f>
        <v>0</v>
      </c>
      <c r="E6" s="20">
        <v>2789</v>
      </c>
      <c r="F6" s="14">
        <f>$E6*F$4</f>
        <v>223.12</v>
      </c>
      <c r="G6" s="14">
        <f>$E6*G$4</f>
        <v>231.48700000000002</v>
      </c>
      <c r="H6" s="14">
        <f>($E6+$F6+$G6)*H$4</f>
        <v>979.56931399999996</v>
      </c>
      <c r="I6" s="14">
        <f>($E6+$F6+$G6)*I$4</f>
        <v>233.53970399999997</v>
      </c>
      <c r="J6" s="14">
        <f>12*SUM(E6:I6)</f>
        <v>53480.592216000005</v>
      </c>
      <c r="K6" s="14" t="str">
        <f>IF(D6*J6=0,"",D6*J6)</f>
        <v/>
      </c>
      <c r="L6" s="14">
        <f>J6/12</f>
        <v>4456.7160180000001</v>
      </c>
      <c r="M6" s="15" t="str">
        <f>IF(L6*D6=0,"",L6*D6)</f>
        <v/>
      </c>
      <c r="N6" s="5"/>
      <c r="O6" s="77"/>
      <c r="P6" s="75"/>
      <c r="Q6" s="80">
        <f>(P6/12)*O6</f>
        <v>0</v>
      </c>
      <c r="R6" s="20">
        <f>3230*1.0278</f>
        <v>3319.7940000000003</v>
      </c>
      <c r="S6" s="14">
        <f t="shared" ref="S6:S12" si="0">$R6*F$4</f>
        <v>265.58352000000002</v>
      </c>
      <c r="T6" s="14">
        <f t="shared" ref="T6:T12" si="1">$R6*G$4</f>
        <v>275.54290200000003</v>
      </c>
      <c r="U6" s="14">
        <f>($R6+$S6+$T6)*U$4</f>
        <v>1165.9979674440001</v>
      </c>
      <c r="V6" s="14">
        <f>($R6+$S6+$T6)*V$4</f>
        <v>277.98627038400002</v>
      </c>
      <c r="W6" s="14">
        <f>12*SUM(R6:V6)</f>
        <v>63658.855917936016</v>
      </c>
      <c r="X6" s="14" t="str">
        <f t="shared" ref="X6:X12" si="2">IF(Q6*W6=0,"",Q6*W6)</f>
        <v/>
      </c>
      <c r="Y6" s="14">
        <f>((W6/12)*2)-L6</f>
        <v>6153.093301656002</v>
      </c>
      <c r="Z6" s="15" t="str">
        <f t="shared" ref="Z6:Z12" si="3">IF(Y6*Q6=0,"",Y6*Q6)</f>
        <v/>
      </c>
      <c r="AA6" s="5"/>
      <c r="AB6" s="77"/>
      <c r="AC6" s="75"/>
      <c r="AD6" s="80">
        <f t="shared" ref="AD6:AD12" si="4">(AC6/12)*AB6</f>
        <v>0</v>
      </c>
      <c r="AE6" s="20">
        <f>3379*1.0556</f>
        <v>3566.8724000000002</v>
      </c>
      <c r="AF6" s="14">
        <f t="shared" ref="AF6:AG12" si="5">$AE6*AF$4</f>
        <v>285.34979200000004</v>
      </c>
      <c r="AG6" s="14">
        <f t="shared" si="5"/>
        <v>296.05040920000005</v>
      </c>
      <c r="AH6" s="14">
        <f>($AE6+$AF6+$AG6)*AH$4</f>
        <v>1252.7783255624001</v>
      </c>
      <c r="AI6" s="14">
        <f>($AE6+$AF6+$AG6)*AI$4</f>
        <v>298.67562728640002</v>
      </c>
      <c r="AJ6" s="14">
        <f>12*SUM(AE6:AI6)</f>
        <v>68396.718648585607</v>
      </c>
      <c r="AK6" s="14" t="str">
        <f t="shared" ref="AK6" si="6">IF(AD6*AJ6=0,"",AD6*AJ6)</f>
        <v/>
      </c>
      <c r="AL6" s="14">
        <f>((AJ6/12)*3)-(Y6+L6)</f>
        <v>6489.3703424903997</v>
      </c>
      <c r="AM6" s="15" t="str">
        <f t="shared" ref="AM6" si="7">IF(AL6*AD6=0,"",AL6*AD6)</f>
        <v/>
      </c>
      <c r="AN6" s="5"/>
      <c r="AO6" s="77"/>
      <c r="AP6" s="75"/>
      <c r="AQ6" s="80">
        <f t="shared" ref="AQ6:AQ12" si="8">(AP6/12)*AO6</f>
        <v>0</v>
      </c>
      <c r="AR6" s="20">
        <f>3536*1.0834</f>
        <v>3830.9023999999995</v>
      </c>
      <c r="AS6" s="14">
        <f t="shared" ref="AS6:AT12" si="9">$AR6*AS$4</f>
        <v>306.47219199999995</v>
      </c>
      <c r="AT6" s="14">
        <f>$AR6*AT$4</f>
        <v>317.96489919999999</v>
      </c>
      <c r="AU6" s="14">
        <f>($AR6+$AS6+$AT6)*AU$4</f>
        <v>1345.5125263423997</v>
      </c>
      <c r="AV6" s="14">
        <f>($AR6+$AS6+$AT6)*AV$4</f>
        <v>320.78444336639996</v>
      </c>
      <c r="AW6" s="14">
        <f>12*SUM(AR6:AV6)</f>
        <v>73459.637530905602</v>
      </c>
      <c r="AX6" s="14" t="str">
        <f t="shared" ref="AX6" si="10">IF(AQ6*AW6=0,"",AQ6*AW6)</f>
        <v/>
      </c>
      <c r="AY6" s="14">
        <f>((AW6/12)*4)-(AL6+Y6+L6)</f>
        <v>7387.3661814888001</v>
      </c>
      <c r="AZ6" s="15" t="str">
        <f>IF(AY6*AQ6=0,"",AY6*AQ6)</f>
        <v/>
      </c>
      <c r="BA6" s="5"/>
      <c r="BB6" s="103">
        <f>BC6+BD6</f>
        <v>0</v>
      </c>
      <c r="BC6" s="102">
        <f>SUM(K6,X6,AK6,AX6)</f>
        <v>0</v>
      </c>
      <c r="BD6" s="102">
        <f>SUM(M6,Z6,AM6,AZ6)</f>
        <v>0</v>
      </c>
    </row>
    <row r="7" spans="1:56" ht="15" thickBot="1" x14ac:dyDescent="0.35">
      <c r="A7" s="47" t="s">
        <v>32</v>
      </c>
      <c r="B7" s="78"/>
      <c r="C7" s="66"/>
      <c r="D7" s="81">
        <f>(C7/12)*B7</f>
        <v>0</v>
      </c>
      <c r="E7" s="21">
        <v>4632</v>
      </c>
      <c r="F7" s="1">
        <f>$E7*F$4</f>
        <v>370.56</v>
      </c>
      <c r="G7" s="1">
        <f t="shared" ref="F7:G12" si="11">$E7*G$4</f>
        <v>384.45600000000002</v>
      </c>
      <c r="H7" s="1">
        <f>($E7+$F7+$G7)*H$4</f>
        <v>1626.8788320000001</v>
      </c>
      <c r="I7" s="1">
        <f>($E7+$F7+$G7)*I$4</f>
        <v>387.86515200000002</v>
      </c>
      <c r="J7" s="1">
        <f>12*SUM(E7:I7)</f>
        <v>88821.119808000018</v>
      </c>
      <c r="K7" s="1" t="str">
        <f>IF(D7*J7=0,"",D7*J7)</f>
        <v/>
      </c>
      <c r="L7" s="1">
        <f>J7/12</f>
        <v>7401.7599840000012</v>
      </c>
      <c r="M7" s="72" t="str">
        <f>IF(L7*D7=0,"",L7*D7)</f>
        <v/>
      </c>
      <c r="N7" s="5"/>
      <c r="O7" s="78"/>
      <c r="P7" s="74"/>
      <c r="Q7" s="80">
        <f>(P7/12)*O7</f>
        <v>0</v>
      </c>
      <c r="R7" s="21">
        <f>E7+(E7*$G$1)</f>
        <v>4760.7695999999996</v>
      </c>
      <c r="S7" s="1">
        <f t="shared" si="0"/>
        <v>380.86156799999998</v>
      </c>
      <c r="T7" s="1">
        <f t="shared" si="1"/>
        <v>395.14387679999999</v>
      </c>
      <c r="U7" s="1">
        <f t="shared" ref="U7:V12" si="12">($R7+$S7+$T7)*U$4</f>
        <v>1672.1060635295999</v>
      </c>
      <c r="V7" s="1">
        <f t="shared" si="12"/>
        <v>398.64780322559994</v>
      </c>
      <c r="W7" s="1">
        <f>12*SUM(R7:V7)</f>
        <v>91290.346938662391</v>
      </c>
      <c r="X7" s="1" t="str">
        <f>IF(Q7*W7=0,"",Q7*W7)</f>
        <v/>
      </c>
      <c r="Y7" s="14">
        <f>((W7/12)*2)-L7</f>
        <v>7813.2978391103979</v>
      </c>
      <c r="Z7" s="72" t="str">
        <f t="shared" si="3"/>
        <v/>
      </c>
      <c r="AA7" s="5"/>
      <c r="AB7" s="78"/>
      <c r="AC7" s="74"/>
      <c r="AD7" s="81">
        <f t="shared" si="4"/>
        <v>0</v>
      </c>
      <c r="AE7" s="21">
        <f>E7+(E7*(2*$G$1))</f>
        <v>4889.5392000000002</v>
      </c>
      <c r="AF7" s="1">
        <f t="shared" si="5"/>
        <v>391.16313600000001</v>
      </c>
      <c r="AG7" s="1">
        <f t="shared" si="5"/>
        <v>405.83175360000001</v>
      </c>
      <c r="AH7" s="1">
        <f t="shared" ref="AH7:AI12" si="13">($AE7+$AF7+$AG7)*AH$4</f>
        <v>1717.3332950592001</v>
      </c>
      <c r="AI7" s="1">
        <f t="shared" si="13"/>
        <v>409.43045445120003</v>
      </c>
      <c r="AJ7" s="1">
        <f>12*SUM(AE7:AI7)</f>
        <v>93759.574069324808</v>
      </c>
      <c r="AK7" s="1" t="str">
        <f t="shared" ref="AK7:AK12" si="14">IF(AD7*AJ7=0,"",AD7*AJ7)</f>
        <v/>
      </c>
      <c r="AL7" s="14">
        <f t="shared" ref="AL7:AL12" si="15">((AJ7/12)*3)-(Y7+L7)</f>
        <v>8224.8356942208029</v>
      </c>
      <c r="AM7" s="72" t="str">
        <f t="shared" ref="AM7:AM12" si="16">IF(AL7*AD7=0,"",AL7*AD7)</f>
        <v/>
      </c>
      <c r="AN7" s="5"/>
      <c r="AO7" s="78"/>
      <c r="AP7" s="74"/>
      <c r="AQ7" s="80">
        <f t="shared" si="8"/>
        <v>0</v>
      </c>
      <c r="AR7" s="21">
        <f>E7+(E7*(3*$G$1))</f>
        <v>5018.3087999999998</v>
      </c>
      <c r="AS7" s="1">
        <f t="shared" si="9"/>
        <v>401.46470399999998</v>
      </c>
      <c r="AT7" s="1">
        <f t="shared" si="9"/>
        <v>416.51963039999998</v>
      </c>
      <c r="AU7" s="1">
        <f t="shared" ref="AU7:AV12" si="17">($AR7+$AS7+$AT7)*AU$4</f>
        <v>1762.5605265887998</v>
      </c>
      <c r="AV7" s="1">
        <f t="shared" si="17"/>
        <v>420.21310567679996</v>
      </c>
      <c r="AW7" s="1">
        <f>12*SUM(AR7:AV7)</f>
        <v>96228.801199987196</v>
      </c>
      <c r="AX7" s="1" t="str">
        <f t="shared" ref="AX7:AX12" si="18">IF(AQ7*AW7=0,"",AQ7*AW7)</f>
        <v/>
      </c>
      <c r="AY7" s="14">
        <f t="shared" ref="AY7:AY12" si="19">((AW7/12)*4)-(AL7+Y7+L7)</f>
        <v>8636.3735493311979</v>
      </c>
      <c r="AZ7" s="72" t="str">
        <f t="shared" ref="AZ7:AZ12" si="20">IF(AY7*AQ7=0,"",AY7*AQ7)</f>
        <v/>
      </c>
      <c r="BA7" s="5"/>
      <c r="BB7" s="103">
        <f t="shared" ref="BB7:BB12" si="21">BC7+BD7</f>
        <v>0</v>
      </c>
      <c r="BC7" s="102">
        <f t="shared" ref="BC7:BC12" si="22">SUM(K7,X7,AK7,AX7)</f>
        <v>0</v>
      </c>
      <c r="BD7" s="102">
        <f t="shared" ref="BD7:BD12" si="23">SUM(M7,Z7,AM7,AZ7)</f>
        <v>0</v>
      </c>
    </row>
    <row r="8" spans="1:56" ht="15" thickBot="1" x14ac:dyDescent="0.35">
      <c r="A8" s="47" t="s">
        <v>33</v>
      </c>
      <c r="B8" s="78"/>
      <c r="C8" s="66"/>
      <c r="D8" s="81">
        <f t="shared" ref="D8:D12" si="24">(C8/12)*B8</f>
        <v>0</v>
      </c>
      <c r="E8" s="21">
        <v>3230</v>
      </c>
      <c r="F8" s="1">
        <f t="shared" si="11"/>
        <v>258.39999999999998</v>
      </c>
      <c r="G8" s="1">
        <f t="shared" si="11"/>
        <v>268.09000000000003</v>
      </c>
      <c r="H8" s="1">
        <f t="shared" ref="H8:I12" si="25">($E8+$F8+$G8)*H$4</f>
        <v>1134.4599800000001</v>
      </c>
      <c r="I8" s="1">
        <f t="shared" si="25"/>
        <v>270.46728000000002</v>
      </c>
      <c r="J8" s="1">
        <f t="shared" ref="J8:J12" si="26">12*SUM(E8:I8)</f>
        <v>61937.007120000002</v>
      </c>
      <c r="K8" s="1" t="str">
        <f>IF(D8*J8=0,"",D8*J8)</f>
        <v/>
      </c>
      <c r="L8" s="1">
        <f t="shared" ref="L8:L12" si="27">J8/12</f>
        <v>5161.4172600000002</v>
      </c>
      <c r="M8" s="72" t="str">
        <f>IF(L8*D8=0,"",L8*D8)</f>
        <v/>
      </c>
      <c r="N8" s="5"/>
      <c r="O8" s="78"/>
      <c r="P8" s="74"/>
      <c r="Q8" s="81">
        <f t="shared" ref="Q8:Q12" si="28">(P8/12)*O8</f>
        <v>0</v>
      </c>
      <c r="R8" s="21">
        <f t="shared" ref="R8:R12" si="29">E8+(E8*$G$1)</f>
        <v>3319.7939999999999</v>
      </c>
      <c r="S8" s="1">
        <f>$R8*F$4</f>
        <v>265.58352000000002</v>
      </c>
      <c r="T8" s="1">
        <f t="shared" si="1"/>
        <v>275.54290200000003</v>
      </c>
      <c r="U8" s="1">
        <f t="shared" si="12"/>
        <v>1165.9979674440001</v>
      </c>
      <c r="V8" s="1">
        <f t="shared" si="12"/>
        <v>277.98627038399997</v>
      </c>
      <c r="W8" s="1">
        <f t="shared" ref="W8:W12" si="30">12*SUM(R8:V8)</f>
        <v>63658.855917936002</v>
      </c>
      <c r="X8" s="1" t="str">
        <f>IF(Q8*W8=0,"",Q8*W8)</f>
        <v/>
      </c>
      <c r="Y8" s="14">
        <f t="shared" ref="Y8:Y12" si="31">((W8/12)*2)-L8</f>
        <v>5448.3920596560001</v>
      </c>
      <c r="Z8" s="72" t="str">
        <f>IF(Y8*Q8=0,"",Y8*Q8)</f>
        <v/>
      </c>
      <c r="AA8" s="5"/>
      <c r="AB8" s="78"/>
      <c r="AC8" s="74"/>
      <c r="AD8" s="81">
        <f t="shared" si="4"/>
        <v>0</v>
      </c>
      <c r="AE8" s="21">
        <f t="shared" ref="AE8:AE12" si="32">E8+(E8*(2*$G$1))</f>
        <v>3409.5880000000002</v>
      </c>
      <c r="AF8" s="1">
        <f t="shared" si="5"/>
        <v>272.76704000000001</v>
      </c>
      <c r="AG8" s="1">
        <f t="shared" si="5"/>
        <v>282.99580400000002</v>
      </c>
      <c r="AH8" s="1">
        <f t="shared" si="13"/>
        <v>1197.5359548880001</v>
      </c>
      <c r="AI8" s="1">
        <f t="shared" si="13"/>
        <v>285.50526076800003</v>
      </c>
      <c r="AJ8" s="1">
        <f t="shared" ref="AJ8:AJ12" si="33">12*SUM(AE8:AI8)</f>
        <v>65380.704715872009</v>
      </c>
      <c r="AK8" s="1" t="str">
        <f t="shared" si="14"/>
        <v/>
      </c>
      <c r="AL8" s="14">
        <f t="shared" si="15"/>
        <v>5735.3668593120019</v>
      </c>
      <c r="AM8" s="72" t="str">
        <f t="shared" si="16"/>
        <v/>
      </c>
      <c r="AN8" s="5"/>
      <c r="AO8" s="78"/>
      <c r="AP8" s="74"/>
      <c r="AQ8" s="81">
        <f t="shared" si="8"/>
        <v>0</v>
      </c>
      <c r="AR8" s="21">
        <f t="shared" ref="AR8:AR12" si="34">E8+(E8*(3*$G$1))</f>
        <v>3499.3820000000001</v>
      </c>
      <c r="AS8" s="1">
        <f t="shared" si="9"/>
        <v>279.95056</v>
      </c>
      <c r="AT8" s="1">
        <f t="shared" si="9"/>
        <v>290.44870600000002</v>
      </c>
      <c r="AU8" s="1">
        <f t="shared" si="17"/>
        <v>1229.0739423319999</v>
      </c>
      <c r="AV8" s="1">
        <f t="shared" si="17"/>
        <v>293.02425115199998</v>
      </c>
      <c r="AW8" s="1">
        <f t="shared" ref="AW8:AW12" si="35">12*SUM(AR8:AV8)</f>
        <v>67102.553513808001</v>
      </c>
      <c r="AX8" s="1" t="str">
        <f t="shared" si="18"/>
        <v/>
      </c>
      <c r="AY8" s="14">
        <f t="shared" si="19"/>
        <v>6022.3416589679982</v>
      </c>
      <c r="AZ8" s="72" t="str">
        <f t="shared" si="20"/>
        <v/>
      </c>
      <c r="BA8" s="5"/>
      <c r="BB8" s="103">
        <f t="shared" si="21"/>
        <v>0</v>
      </c>
      <c r="BC8" s="102">
        <f>SUM(K8,X8,AK8,AX8)</f>
        <v>0</v>
      </c>
      <c r="BD8" s="102">
        <f t="shared" si="23"/>
        <v>0</v>
      </c>
    </row>
    <row r="9" spans="1:56" x14ac:dyDescent="0.3">
      <c r="A9" s="47" t="s">
        <v>34</v>
      </c>
      <c r="B9" s="78"/>
      <c r="C9" s="66"/>
      <c r="D9" s="81">
        <f t="shared" si="24"/>
        <v>0</v>
      </c>
      <c r="E9" s="21">
        <v>3871</v>
      </c>
      <c r="F9" s="1">
        <f t="shared" si="11"/>
        <v>309.68</v>
      </c>
      <c r="G9" s="1">
        <f t="shared" si="11"/>
        <v>321.29300000000001</v>
      </c>
      <c r="H9" s="1">
        <f t="shared" si="25"/>
        <v>1359.5958459999999</v>
      </c>
      <c r="I9" s="1">
        <f t="shared" si="25"/>
        <v>324.14205599999997</v>
      </c>
      <c r="J9" s="1">
        <f t="shared" si="26"/>
        <v>74228.530824000001</v>
      </c>
      <c r="K9" s="1" t="str">
        <f>IF(D9*J9=0,"",D9*J9)</f>
        <v/>
      </c>
      <c r="L9" s="1">
        <f t="shared" si="27"/>
        <v>6185.7109019999998</v>
      </c>
      <c r="M9" s="72" t="str">
        <f>IF(L9*D9=0,"",L9*D9)</f>
        <v/>
      </c>
      <c r="N9" s="5"/>
      <c r="O9" s="78"/>
      <c r="P9" s="74"/>
      <c r="Q9" s="81">
        <f>(P9/12)*O9</f>
        <v>0</v>
      </c>
      <c r="R9" s="21">
        <f t="shared" si="29"/>
        <v>3978.6138000000001</v>
      </c>
      <c r="S9" s="1">
        <f t="shared" si="0"/>
        <v>318.28910400000001</v>
      </c>
      <c r="T9" s="1">
        <f t="shared" si="1"/>
        <v>330.22494540000002</v>
      </c>
      <c r="U9" s="1">
        <f>($R9+$S9+$T9)*U$4</f>
        <v>1397.3926105188002</v>
      </c>
      <c r="V9" s="1">
        <f>($R9+$S9+$T9)*V$4</f>
        <v>333.15320515680003</v>
      </c>
      <c r="W9" s="1">
        <f t="shared" si="30"/>
        <v>76292.08398090722</v>
      </c>
      <c r="X9" s="1" t="str">
        <f t="shared" si="2"/>
        <v/>
      </c>
      <c r="Y9" s="14">
        <f t="shared" si="31"/>
        <v>6529.6364281512042</v>
      </c>
      <c r="Z9" s="72" t="str">
        <f t="shared" si="3"/>
        <v/>
      </c>
      <c r="AA9" s="5"/>
      <c r="AB9" s="78"/>
      <c r="AC9" s="74"/>
      <c r="AD9" s="81">
        <f t="shared" si="4"/>
        <v>0</v>
      </c>
      <c r="AE9" s="21">
        <f t="shared" si="32"/>
        <v>4086.2276000000002</v>
      </c>
      <c r="AF9" s="1">
        <f t="shared" si="5"/>
        <v>326.89820800000001</v>
      </c>
      <c r="AG9" s="1">
        <f t="shared" si="5"/>
        <v>339.15689080000004</v>
      </c>
      <c r="AH9" s="1">
        <f t="shared" si="13"/>
        <v>1435.1893750375998</v>
      </c>
      <c r="AI9" s="1">
        <f t="shared" si="13"/>
        <v>342.16435431359997</v>
      </c>
      <c r="AJ9" s="1">
        <f t="shared" si="33"/>
        <v>78355.637137814396</v>
      </c>
      <c r="AK9" s="1" t="str">
        <f t="shared" si="14"/>
        <v/>
      </c>
      <c r="AL9" s="14">
        <f t="shared" si="15"/>
        <v>6873.561954302395</v>
      </c>
      <c r="AM9" s="72" t="str">
        <f t="shared" si="16"/>
        <v/>
      </c>
      <c r="AN9" s="5"/>
      <c r="AO9" s="78"/>
      <c r="AP9" s="74"/>
      <c r="AQ9" s="81">
        <f t="shared" si="8"/>
        <v>0</v>
      </c>
      <c r="AR9" s="21">
        <f t="shared" si="34"/>
        <v>4193.8414000000002</v>
      </c>
      <c r="AS9" s="1">
        <f t="shared" si="9"/>
        <v>335.50731200000001</v>
      </c>
      <c r="AT9" s="1">
        <f t="shared" si="9"/>
        <v>348.08883620000006</v>
      </c>
      <c r="AU9" s="1">
        <f t="shared" si="17"/>
        <v>1472.9861395563998</v>
      </c>
      <c r="AV9" s="1">
        <f t="shared" si="17"/>
        <v>351.17550347039992</v>
      </c>
      <c r="AW9" s="1">
        <f t="shared" si="35"/>
        <v>80419.1902947216</v>
      </c>
      <c r="AX9" s="1" t="str">
        <f t="shared" si="18"/>
        <v/>
      </c>
      <c r="AY9" s="14">
        <f t="shared" si="19"/>
        <v>7217.4874804536012</v>
      </c>
      <c r="AZ9" s="72" t="str">
        <f t="shared" si="20"/>
        <v/>
      </c>
      <c r="BA9" s="5"/>
      <c r="BB9" s="103">
        <f t="shared" si="21"/>
        <v>0</v>
      </c>
      <c r="BC9" s="102">
        <f t="shared" si="22"/>
        <v>0</v>
      </c>
      <c r="BD9" s="102">
        <f t="shared" si="23"/>
        <v>0</v>
      </c>
    </row>
    <row r="10" spans="1:56" x14ac:dyDescent="0.3">
      <c r="A10" s="47" t="s">
        <v>35</v>
      </c>
      <c r="B10" s="78"/>
      <c r="C10" s="66"/>
      <c r="D10" s="81">
        <f t="shared" si="24"/>
        <v>0</v>
      </c>
      <c r="E10" s="21">
        <v>3871</v>
      </c>
      <c r="F10" s="1">
        <f t="shared" si="11"/>
        <v>309.68</v>
      </c>
      <c r="G10" s="1">
        <f t="shared" si="11"/>
        <v>321.29300000000001</v>
      </c>
      <c r="H10" s="1">
        <f t="shared" si="25"/>
        <v>1359.5958459999999</v>
      </c>
      <c r="I10" s="1">
        <f t="shared" si="25"/>
        <v>324.14205599999997</v>
      </c>
      <c r="J10" s="1">
        <f t="shared" si="26"/>
        <v>74228.530824000001</v>
      </c>
      <c r="K10" s="1" t="str">
        <f t="shared" ref="K10:K12" si="36">IF(D10*J10=0,"",D10*J10)</f>
        <v/>
      </c>
      <c r="L10" s="1">
        <f t="shared" si="27"/>
        <v>6185.7109019999998</v>
      </c>
      <c r="M10" s="72" t="str">
        <f t="shared" ref="M10:M12" si="37">IF(L10*D10=0,"",L10*D10)</f>
        <v/>
      </c>
      <c r="N10" s="5"/>
      <c r="O10" s="78"/>
      <c r="P10" s="74"/>
      <c r="Q10" s="81">
        <f t="shared" si="28"/>
        <v>0</v>
      </c>
      <c r="R10" s="21">
        <f t="shared" si="29"/>
        <v>3978.6138000000001</v>
      </c>
      <c r="S10" s="1">
        <f t="shared" si="0"/>
        <v>318.28910400000001</v>
      </c>
      <c r="T10" s="1">
        <f t="shared" si="1"/>
        <v>330.22494540000002</v>
      </c>
      <c r="U10" s="1">
        <f t="shared" si="12"/>
        <v>1397.3926105188002</v>
      </c>
      <c r="V10" s="1">
        <f t="shared" si="12"/>
        <v>333.15320515680003</v>
      </c>
      <c r="W10" s="1">
        <f t="shared" si="30"/>
        <v>76292.08398090722</v>
      </c>
      <c r="X10" s="1" t="str">
        <f t="shared" si="2"/>
        <v/>
      </c>
      <c r="Y10" s="14">
        <f t="shared" si="31"/>
        <v>6529.6364281512042</v>
      </c>
      <c r="Z10" s="72" t="str">
        <f t="shared" si="3"/>
        <v/>
      </c>
      <c r="AA10" s="5"/>
      <c r="AB10" s="78"/>
      <c r="AC10" s="74"/>
      <c r="AD10" s="81">
        <f t="shared" si="4"/>
        <v>0</v>
      </c>
      <c r="AE10" s="21">
        <f t="shared" si="32"/>
        <v>4086.2276000000002</v>
      </c>
      <c r="AF10" s="1">
        <f t="shared" si="5"/>
        <v>326.89820800000001</v>
      </c>
      <c r="AG10" s="1">
        <f t="shared" si="5"/>
        <v>339.15689080000004</v>
      </c>
      <c r="AH10" s="1">
        <f t="shared" si="13"/>
        <v>1435.1893750375998</v>
      </c>
      <c r="AI10" s="1">
        <f t="shared" si="13"/>
        <v>342.16435431359997</v>
      </c>
      <c r="AJ10" s="1">
        <f t="shared" si="33"/>
        <v>78355.637137814396</v>
      </c>
      <c r="AK10" s="1" t="str">
        <f t="shared" si="14"/>
        <v/>
      </c>
      <c r="AL10" s="14">
        <f t="shared" si="15"/>
        <v>6873.561954302395</v>
      </c>
      <c r="AM10" s="72" t="str">
        <f t="shared" si="16"/>
        <v/>
      </c>
      <c r="AN10" s="5"/>
      <c r="AO10" s="78"/>
      <c r="AP10" s="74"/>
      <c r="AQ10" s="81">
        <f t="shared" si="8"/>
        <v>0</v>
      </c>
      <c r="AR10" s="21">
        <f t="shared" si="34"/>
        <v>4193.8414000000002</v>
      </c>
      <c r="AS10" s="1">
        <f t="shared" si="9"/>
        <v>335.50731200000001</v>
      </c>
      <c r="AT10" s="1">
        <f t="shared" si="9"/>
        <v>348.08883620000006</v>
      </c>
      <c r="AU10" s="1">
        <f t="shared" si="17"/>
        <v>1472.9861395563998</v>
      </c>
      <c r="AV10" s="1">
        <f t="shared" si="17"/>
        <v>351.17550347039992</v>
      </c>
      <c r="AW10" s="1">
        <f t="shared" si="35"/>
        <v>80419.1902947216</v>
      </c>
      <c r="AX10" s="1" t="str">
        <f t="shared" si="18"/>
        <v/>
      </c>
      <c r="AY10" s="14">
        <f t="shared" si="19"/>
        <v>7217.4874804536012</v>
      </c>
      <c r="AZ10" s="72" t="str">
        <f t="shared" si="20"/>
        <v/>
      </c>
      <c r="BA10" s="5"/>
      <c r="BB10" s="103">
        <f t="shared" si="21"/>
        <v>0</v>
      </c>
      <c r="BC10" s="102">
        <f t="shared" si="22"/>
        <v>0</v>
      </c>
      <c r="BD10" s="102">
        <f t="shared" si="23"/>
        <v>0</v>
      </c>
    </row>
    <row r="11" spans="1:56" x14ac:dyDescent="0.3">
      <c r="A11" s="47" t="s">
        <v>36</v>
      </c>
      <c r="B11" s="78"/>
      <c r="C11" s="66"/>
      <c r="D11" s="81">
        <f t="shared" si="24"/>
        <v>0</v>
      </c>
      <c r="E11" s="21">
        <v>3871</v>
      </c>
      <c r="F11" s="1">
        <f t="shared" si="11"/>
        <v>309.68</v>
      </c>
      <c r="G11" s="1">
        <f t="shared" si="11"/>
        <v>321.29300000000001</v>
      </c>
      <c r="H11" s="1">
        <f t="shared" si="25"/>
        <v>1359.5958459999999</v>
      </c>
      <c r="I11" s="1">
        <f t="shared" si="25"/>
        <v>324.14205599999997</v>
      </c>
      <c r="J11" s="1">
        <f t="shared" si="26"/>
        <v>74228.530824000001</v>
      </c>
      <c r="K11" s="1" t="str">
        <f t="shared" si="36"/>
        <v/>
      </c>
      <c r="L11" s="1">
        <f t="shared" si="27"/>
        <v>6185.7109019999998</v>
      </c>
      <c r="M11" s="72" t="str">
        <f t="shared" si="37"/>
        <v/>
      </c>
      <c r="N11" s="5"/>
      <c r="O11" s="78"/>
      <c r="P11" s="74"/>
      <c r="Q11" s="81">
        <f t="shared" si="28"/>
        <v>0</v>
      </c>
      <c r="R11" s="21">
        <f t="shared" si="29"/>
        <v>3978.6138000000001</v>
      </c>
      <c r="S11" s="1">
        <f t="shared" si="0"/>
        <v>318.28910400000001</v>
      </c>
      <c r="T11" s="1">
        <f t="shared" si="1"/>
        <v>330.22494540000002</v>
      </c>
      <c r="U11" s="1">
        <f t="shared" si="12"/>
        <v>1397.3926105188002</v>
      </c>
      <c r="V11" s="1">
        <f t="shared" si="12"/>
        <v>333.15320515680003</v>
      </c>
      <c r="W11" s="1">
        <f t="shared" si="30"/>
        <v>76292.08398090722</v>
      </c>
      <c r="X11" s="1" t="str">
        <f t="shared" si="2"/>
        <v/>
      </c>
      <c r="Y11" s="14">
        <f t="shared" si="31"/>
        <v>6529.6364281512042</v>
      </c>
      <c r="Z11" s="72" t="str">
        <f t="shared" si="3"/>
        <v/>
      </c>
      <c r="AA11" s="5"/>
      <c r="AB11" s="78"/>
      <c r="AC11" s="74"/>
      <c r="AD11" s="81">
        <f t="shared" si="4"/>
        <v>0</v>
      </c>
      <c r="AE11" s="21">
        <f t="shared" si="32"/>
        <v>4086.2276000000002</v>
      </c>
      <c r="AF11" s="1">
        <f t="shared" si="5"/>
        <v>326.89820800000001</v>
      </c>
      <c r="AG11" s="1">
        <f t="shared" si="5"/>
        <v>339.15689080000004</v>
      </c>
      <c r="AH11" s="1">
        <f t="shared" si="13"/>
        <v>1435.1893750375998</v>
      </c>
      <c r="AI11" s="1">
        <f t="shared" si="13"/>
        <v>342.16435431359997</v>
      </c>
      <c r="AJ11" s="1">
        <f t="shared" si="33"/>
        <v>78355.637137814396</v>
      </c>
      <c r="AK11" s="1" t="str">
        <f t="shared" si="14"/>
        <v/>
      </c>
      <c r="AL11" s="14">
        <f t="shared" si="15"/>
        <v>6873.561954302395</v>
      </c>
      <c r="AM11" s="72" t="str">
        <f t="shared" si="16"/>
        <v/>
      </c>
      <c r="AN11" s="5"/>
      <c r="AO11" s="78"/>
      <c r="AP11" s="74"/>
      <c r="AQ11" s="81">
        <f t="shared" si="8"/>
        <v>0</v>
      </c>
      <c r="AR11" s="21">
        <f t="shared" si="34"/>
        <v>4193.8414000000002</v>
      </c>
      <c r="AS11" s="1">
        <f t="shared" si="9"/>
        <v>335.50731200000001</v>
      </c>
      <c r="AT11" s="1">
        <f t="shared" si="9"/>
        <v>348.08883620000006</v>
      </c>
      <c r="AU11" s="1">
        <f t="shared" si="17"/>
        <v>1472.9861395563998</v>
      </c>
      <c r="AV11" s="1">
        <f t="shared" si="17"/>
        <v>351.17550347039992</v>
      </c>
      <c r="AW11" s="1">
        <f t="shared" si="35"/>
        <v>80419.1902947216</v>
      </c>
      <c r="AX11" s="1" t="str">
        <f t="shared" si="18"/>
        <v/>
      </c>
      <c r="AY11" s="14">
        <f t="shared" si="19"/>
        <v>7217.4874804536012</v>
      </c>
      <c r="AZ11" s="72" t="str">
        <f t="shared" si="20"/>
        <v/>
      </c>
      <c r="BA11" s="5"/>
      <c r="BB11" s="103">
        <f t="shared" si="21"/>
        <v>0</v>
      </c>
      <c r="BC11" s="102">
        <f t="shared" si="22"/>
        <v>0</v>
      </c>
      <c r="BD11" s="102">
        <f t="shared" si="23"/>
        <v>0</v>
      </c>
    </row>
    <row r="12" spans="1:56" x14ac:dyDescent="0.3">
      <c r="A12" s="48" t="s">
        <v>37</v>
      </c>
      <c r="B12" s="79"/>
      <c r="C12" s="67"/>
      <c r="D12" s="82">
        <f t="shared" si="24"/>
        <v>0</v>
      </c>
      <c r="E12" s="21">
        <v>3871</v>
      </c>
      <c r="F12" s="2">
        <f t="shared" si="11"/>
        <v>309.68</v>
      </c>
      <c r="G12" s="2">
        <f t="shared" si="11"/>
        <v>321.29300000000001</v>
      </c>
      <c r="H12" s="2">
        <f t="shared" si="25"/>
        <v>1359.5958459999999</v>
      </c>
      <c r="I12" s="2">
        <f t="shared" si="25"/>
        <v>324.14205599999997</v>
      </c>
      <c r="J12" s="2">
        <f t="shared" si="26"/>
        <v>74228.530824000001</v>
      </c>
      <c r="K12" s="2" t="str">
        <f t="shared" si="36"/>
        <v/>
      </c>
      <c r="L12" s="2">
        <f t="shared" si="27"/>
        <v>6185.7109019999998</v>
      </c>
      <c r="M12" s="73" t="str">
        <f t="shared" si="37"/>
        <v/>
      </c>
      <c r="N12" s="5"/>
      <c r="O12" s="79"/>
      <c r="P12" s="76"/>
      <c r="Q12" s="82">
        <f t="shared" si="28"/>
        <v>0</v>
      </c>
      <c r="R12" s="21">
        <f t="shared" si="29"/>
        <v>3978.6138000000001</v>
      </c>
      <c r="S12" s="2">
        <f t="shared" si="0"/>
        <v>318.28910400000001</v>
      </c>
      <c r="T12" s="2">
        <f t="shared" si="1"/>
        <v>330.22494540000002</v>
      </c>
      <c r="U12" s="2">
        <f t="shared" si="12"/>
        <v>1397.3926105188002</v>
      </c>
      <c r="V12" s="2">
        <f t="shared" si="12"/>
        <v>333.15320515680003</v>
      </c>
      <c r="W12" s="2">
        <f t="shared" si="30"/>
        <v>76292.08398090722</v>
      </c>
      <c r="X12" s="2" t="str">
        <f t="shared" si="2"/>
        <v/>
      </c>
      <c r="Y12" s="14">
        <f t="shared" si="31"/>
        <v>6529.6364281512042</v>
      </c>
      <c r="Z12" s="73" t="str">
        <f t="shared" si="3"/>
        <v/>
      </c>
      <c r="AA12" s="5"/>
      <c r="AB12" s="79"/>
      <c r="AC12" s="76"/>
      <c r="AD12" s="82">
        <f t="shared" si="4"/>
        <v>0</v>
      </c>
      <c r="AE12" s="21">
        <f t="shared" si="32"/>
        <v>4086.2276000000002</v>
      </c>
      <c r="AF12" s="2">
        <f t="shared" si="5"/>
        <v>326.89820800000001</v>
      </c>
      <c r="AG12" s="2">
        <f t="shared" si="5"/>
        <v>339.15689080000004</v>
      </c>
      <c r="AH12" s="2">
        <f>($AE12+$AF12+$AG12)*AH$4</f>
        <v>1435.1893750375998</v>
      </c>
      <c r="AI12" s="2">
        <f t="shared" si="13"/>
        <v>342.16435431359997</v>
      </c>
      <c r="AJ12" s="2">
        <f t="shared" si="33"/>
        <v>78355.637137814396</v>
      </c>
      <c r="AK12" s="2" t="str">
        <f t="shared" si="14"/>
        <v/>
      </c>
      <c r="AL12" s="14">
        <f t="shared" si="15"/>
        <v>6873.561954302395</v>
      </c>
      <c r="AM12" s="73" t="str">
        <f t="shared" si="16"/>
        <v/>
      </c>
      <c r="AN12" s="5"/>
      <c r="AO12" s="79"/>
      <c r="AP12" s="76"/>
      <c r="AQ12" s="82">
        <f t="shared" si="8"/>
        <v>0</v>
      </c>
      <c r="AR12" s="21">
        <f t="shared" si="34"/>
        <v>4193.8414000000002</v>
      </c>
      <c r="AS12" s="2">
        <f t="shared" si="9"/>
        <v>335.50731200000001</v>
      </c>
      <c r="AT12" s="2">
        <f t="shared" si="9"/>
        <v>348.08883620000006</v>
      </c>
      <c r="AU12" s="2">
        <f t="shared" si="17"/>
        <v>1472.9861395563998</v>
      </c>
      <c r="AV12" s="2">
        <f t="shared" si="17"/>
        <v>351.17550347039992</v>
      </c>
      <c r="AW12" s="2">
        <f t="shared" si="35"/>
        <v>80419.1902947216</v>
      </c>
      <c r="AX12" s="2" t="str">
        <f t="shared" si="18"/>
        <v/>
      </c>
      <c r="AY12" s="14">
        <f t="shared" si="19"/>
        <v>7217.4874804536012</v>
      </c>
      <c r="AZ12" s="73" t="str">
        <f t="shared" si="20"/>
        <v/>
      </c>
      <c r="BA12" s="5"/>
      <c r="BB12" s="103">
        <f t="shared" si="21"/>
        <v>0</v>
      </c>
      <c r="BC12" s="102">
        <f t="shared" si="22"/>
        <v>0</v>
      </c>
      <c r="BD12" s="102">
        <f t="shared" si="23"/>
        <v>0</v>
      </c>
    </row>
    <row r="13" spans="1:56" x14ac:dyDescent="0.3">
      <c r="A13" s="84"/>
      <c r="B13" s="61"/>
      <c r="C13" s="61"/>
      <c r="D13" s="61"/>
      <c r="E13" s="17"/>
      <c r="F13" s="83">
        <f>SUM(D6:D7,D10)</f>
        <v>0</v>
      </c>
      <c r="G13" s="17"/>
      <c r="H13" s="17"/>
      <c r="I13" s="17"/>
      <c r="J13" s="17"/>
      <c r="K13" s="17"/>
      <c r="L13" s="17"/>
      <c r="M13" s="17"/>
      <c r="N13" s="28"/>
      <c r="O13" s="61"/>
      <c r="P13" s="61"/>
      <c r="Q13" s="61"/>
      <c r="R13" s="17"/>
      <c r="S13" s="83">
        <f>SUM(Q6:Q7,Q10)</f>
        <v>0</v>
      </c>
      <c r="T13" s="17"/>
      <c r="U13" s="17"/>
      <c r="V13" s="17"/>
      <c r="W13" s="17"/>
      <c r="X13" s="18"/>
      <c r="Y13" s="17"/>
      <c r="Z13" s="17"/>
      <c r="AA13" s="28"/>
      <c r="AB13" s="61"/>
      <c r="AC13" s="61"/>
      <c r="AD13" s="61"/>
      <c r="AE13" s="17"/>
      <c r="AF13" s="83">
        <f>SUM(AD6:AD7,AD10)</f>
        <v>0</v>
      </c>
      <c r="AG13" s="17"/>
      <c r="AH13" s="17"/>
      <c r="AI13" s="17"/>
      <c r="AJ13" s="17"/>
      <c r="AK13" s="17"/>
      <c r="AL13" s="17"/>
      <c r="AM13" s="17"/>
      <c r="AN13" s="28"/>
      <c r="AO13" s="61"/>
      <c r="AP13" s="61"/>
      <c r="AQ13" s="61"/>
      <c r="AR13" s="17"/>
      <c r="AS13" s="56">
        <f>SUM(AQ6:AQ7,AQ10)</f>
        <v>0</v>
      </c>
      <c r="AT13" s="16"/>
      <c r="AU13" s="16"/>
      <c r="AV13" s="16"/>
      <c r="AW13" s="16"/>
      <c r="AX13" s="17"/>
      <c r="AY13" s="17"/>
      <c r="AZ13" s="17"/>
      <c r="BA13" s="5"/>
      <c r="BC13" s="102">
        <f t="shared" ref="BC13" si="38">SUM(K13,X13,AK13,AX13)</f>
        <v>0</v>
      </c>
      <c r="BD13" s="102">
        <f t="shared" ref="BD13" si="39">SUM(M13,Z13,AM13,AZ13)</f>
        <v>0</v>
      </c>
    </row>
    <row r="14" spans="1:56" ht="16.2" x14ac:dyDescent="0.3">
      <c r="A14" s="84" t="s">
        <v>38</v>
      </c>
      <c r="B14" s="62"/>
      <c r="C14" s="62"/>
      <c r="D14" s="62"/>
      <c r="E14" s="17"/>
      <c r="F14" s="17">
        <f>1500*F13</f>
        <v>0</v>
      </c>
      <c r="G14" s="17"/>
      <c r="H14" s="17"/>
      <c r="I14" s="17"/>
      <c r="J14" s="17"/>
      <c r="K14" s="17">
        <f>SUM(K6:K12)</f>
        <v>0</v>
      </c>
      <c r="L14" s="17"/>
      <c r="M14" s="17"/>
      <c r="N14" s="28"/>
      <c r="O14" s="49"/>
      <c r="P14" s="49"/>
      <c r="Q14" s="49"/>
      <c r="R14" s="17"/>
      <c r="S14" s="17">
        <f>1500*S13</f>
        <v>0</v>
      </c>
      <c r="T14" s="17"/>
      <c r="U14" s="17"/>
      <c r="V14" s="17"/>
      <c r="W14" s="17"/>
      <c r="X14" s="18">
        <f>SUM(X6:X12)</f>
        <v>0</v>
      </c>
      <c r="Y14" s="17"/>
      <c r="Z14" s="17"/>
      <c r="AA14" s="28"/>
      <c r="AB14" s="49"/>
      <c r="AC14" s="49"/>
      <c r="AD14" s="49"/>
      <c r="AE14" s="17"/>
      <c r="AF14" s="17">
        <f>1500*AF13</f>
        <v>0</v>
      </c>
      <c r="AG14" s="17"/>
      <c r="AH14" s="17"/>
      <c r="AI14" s="17"/>
      <c r="AJ14" s="17"/>
      <c r="AK14" s="17">
        <f>SUM(AK6:AK12)</f>
        <v>0</v>
      </c>
      <c r="AL14" s="17"/>
      <c r="AM14" s="17"/>
      <c r="AN14" s="28"/>
      <c r="AO14" s="49"/>
      <c r="AP14" s="49"/>
      <c r="AQ14" s="49"/>
      <c r="AR14" s="17"/>
      <c r="AS14" s="17">
        <f>1500*AS13</f>
        <v>0</v>
      </c>
      <c r="AT14" s="17"/>
      <c r="AU14" s="17"/>
      <c r="AV14" s="17"/>
      <c r="AW14" s="17"/>
      <c r="AX14" s="17">
        <f>SUM(AX6:AX12)</f>
        <v>0</v>
      </c>
      <c r="AY14" s="17"/>
      <c r="AZ14" s="17"/>
      <c r="BA14" s="5"/>
      <c r="BB14" s="104">
        <f>SUM(K14,X14,AK14,AX14)</f>
        <v>0</v>
      </c>
    </row>
    <row r="15" spans="1:56" x14ac:dyDescent="0.3">
      <c r="A15" s="84" t="s">
        <v>39</v>
      </c>
      <c r="B15" s="62"/>
      <c r="C15" s="62"/>
      <c r="D15" s="62"/>
      <c r="E15" s="17"/>
      <c r="F15" s="17"/>
      <c r="G15" s="17"/>
      <c r="H15" s="17"/>
      <c r="I15" s="17"/>
      <c r="J15" s="17"/>
      <c r="K15" s="17"/>
      <c r="L15" s="17"/>
      <c r="M15" s="17">
        <f>SUM(M6:M12)</f>
        <v>0</v>
      </c>
      <c r="N15" s="28"/>
      <c r="O15" s="49"/>
      <c r="P15" s="62"/>
      <c r="Q15" s="49"/>
      <c r="R15" s="17"/>
      <c r="S15" s="17"/>
      <c r="T15" s="17"/>
      <c r="U15" s="17"/>
      <c r="V15" s="17"/>
      <c r="W15" s="17"/>
      <c r="X15" s="18"/>
      <c r="Y15" s="17"/>
      <c r="Z15" s="17">
        <f>SUM(Z6:Z12)</f>
        <v>0</v>
      </c>
      <c r="AA15" s="28"/>
      <c r="AB15" s="49"/>
      <c r="AC15" s="49"/>
      <c r="AD15" s="49"/>
      <c r="AE15" s="17"/>
      <c r="AF15" s="17"/>
      <c r="AG15" s="17"/>
      <c r="AH15" s="17"/>
      <c r="AI15" s="17"/>
      <c r="AJ15" s="17"/>
      <c r="AK15" s="17"/>
      <c r="AL15" s="17"/>
      <c r="AM15" s="17">
        <f>SUM(AM6:AM12)</f>
        <v>0</v>
      </c>
      <c r="AN15" s="28"/>
      <c r="AO15" s="49"/>
      <c r="AP15" s="49"/>
      <c r="AQ15" s="49"/>
      <c r="AR15" s="17"/>
      <c r="AS15" s="17"/>
      <c r="AT15" s="17"/>
      <c r="AU15" s="17"/>
      <c r="AV15" s="17"/>
      <c r="AW15" s="17"/>
      <c r="AX15" s="17"/>
      <c r="AY15" s="17"/>
      <c r="AZ15" s="17">
        <f>SUM(AZ6:AZ12)</f>
        <v>0</v>
      </c>
      <c r="BA15" s="5"/>
      <c r="BB15" s="104">
        <f t="shared" ref="BB15:BB19" si="40">SUM(K15,X15,AK15,AX15)</f>
        <v>0</v>
      </c>
      <c r="BC15" s="104">
        <f>SUM(M15,Z15,AM15,AZ15)</f>
        <v>0</v>
      </c>
    </row>
    <row r="16" spans="1:56" ht="15" customHeight="1" thickBot="1" x14ac:dyDescent="0.35">
      <c r="A16" s="85" t="s">
        <v>40</v>
      </c>
      <c r="B16" s="62"/>
      <c r="C16" s="62"/>
      <c r="D16" s="62"/>
      <c r="E16" s="17"/>
      <c r="F16" s="17"/>
      <c r="G16" s="17"/>
      <c r="H16" s="17"/>
      <c r="I16" s="17"/>
      <c r="J16" s="17"/>
      <c r="K16" s="17">
        <f>K14+M15</f>
        <v>0</v>
      </c>
      <c r="L16" s="17"/>
      <c r="M16" s="17"/>
      <c r="N16" s="28"/>
      <c r="O16" s="49"/>
      <c r="P16" s="49"/>
      <c r="Q16" s="49"/>
      <c r="R16" s="17"/>
      <c r="S16" s="17"/>
      <c r="T16" s="17"/>
      <c r="U16" s="17"/>
      <c r="V16" s="17"/>
      <c r="W16" s="17"/>
      <c r="X16" s="18">
        <f>X14+Z15</f>
        <v>0</v>
      </c>
      <c r="Y16" s="17"/>
      <c r="Z16" s="17"/>
      <c r="AA16" s="28"/>
      <c r="AB16" s="49"/>
      <c r="AC16" s="49"/>
      <c r="AD16" s="49"/>
      <c r="AE16" s="17"/>
      <c r="AF16" s="17"/>
      <c r="AG16" s="17"/>
      <c r="AH16" s="17"/>
      <c r="AI16" s="17"/>
      <c r="AJ16" s="17"/>
      <c r="AK16" s="17">
        <f>AK14+AM15</f>
        <v>0</v>
      </c>
      <c r="AL16" s="17"/>
      <c r="AM16" s="17"/>
      <c r="AN16" s="28"/>
      <c r="AO16" s="49"/>
      <c r="AP16" s="49"/>
      <c r="AQ16" s="49"/>
      <c r="AR16" s="17"/>
      <c r="AS16" s="17"/>
      <c r="AT16" s="17"/>
      <c r="AU16" s="17"/>
      <c r="AV16" s="17"/>
      <c r="AW16" s="17"/>
      <c r="AX16" s="17">
        <f>AX14+AZ15</f>
        <v>0</v>
      </c>
      <c r="AY16" s="17"/>
      <c r="AZ16" s="17"/>
      <c r="BA16" s="5"/>
      <c r="BB16" s="104">
        <f t="shared" si="40"/>
        <v>0</v>
      </c>
    </row>
    <row r="17" spans="1:54" ht="15" customHeight="1" thickBot="1" x14ac:dyDescent="0.35">
      <c r="A17" s="85" t="s">
        <v>41</v>
      </c>
      <c r="B17" s="52"/>
      <c r="C17" s="59"/>
      <c r="D17" s="59"/>
      <c r="E17" s="17"/>
      <c r="F17" s="17"/>
      <c r="G17" s="17"/>
      <c r="H17" s="17"/>
      <c r="I17" s="17"/>
      <c r="J17" s="17"/>
      <c r="K17" s="17">
        <f>(K16/100)*$B$17</f>
        <v>0</v>
      </c>
      <c r="L17" s="17"/>
      <c r="M17" s="17"/>
      <c r="N17" s="28"/>
      <c r="O17" s="49"/>
      <c r="P17" s="49"/>
      <c r="Q17" s="49"/>
      <c r="R17" s="17"/>
      <c r="S17" s="17"/>
      <c r="T17" s="17"/>
      <c r="U17" s="17"/>
      <c r="V17" s="17"/>
      <c r="W17" s="17"/>
      <c r="X17" s="17">
        <f>(X16/100)*$B$17</f>
        <v>0</v>
      </c>
      <c r="Y17" s="17"/>
      <c r="Z17" s="17"/>
      <c r="AA17" s="28"/>
      <c r="AB17" s="49"/>
      <c r="AC17" s="49"/>
      <c r="AD17" s="49"/>
      <c r="AE17" s="17"/>
      <c r="AF17" s="17"/>
      <c r="AG17" s="17"/>
      <c r="AH17" s="17"/>
      <c r="AI17" s="17"/>
      <c r="AJ17" s="17"/>
      <c r="AK17" s="17">
        <f>(AK16/100)*$B$17</f>
        <v>0</v>
      </c>
      <c r="AL17" s="17"/>
      <c r="AM17" s="17"/>
      <c r="AN17" s="28"/>
      <c r="AO17" s="49"/>
      <c r="AP17" s="49"/>
      <c r="AQ17" s="49"/>
      <c r="AR17" s="17"/>
      <c r="AS17" s="17"/>
      <c r="AT17" s="17"/>
      <c r="AU17" s="17"/>
      <c r="AV17" s="17"/>
      <c r="AW17" s="17"/>
      <c r="AX17" s="17">
        <f>(AX16/100)*$B$17</f>
        <v>0</v>
      </c>
      <c r="AY17" s="17"/>
      <c r="AZ17" s="17"/>
      <c r="BA17" s="5"/>
      <c r="BB17" s="104">
        <f t="shared" si="40"/>
        <v>0</v>
      </c>
    </row>
    <row r="18" spans="1:54" ht="15" customHeight="1" thickBot="1" x14ac:dyDescent="0.35">
      <c r="A18" s="85" t="s">
        <v>42</v>
      </c>
      <c r="B18" s="60"/>
      <c r="C18" s="60"/>
      <c r="D18" s="60"/>
      <c r="E18" s="17"/>
      <c r="F18" s="17"/>
      <c r="G18" s="17"/>
      <c r="H18" s="17"/>
      <c r="I18" s="17"/>
      <c r="J18" s="17"/>
      <c r="K18" s="19">
        <f>K16+K17</f>
        <v>0</v>
      </c>
      <c r="L18" s="17"/>
      <c r="M18" s="17"/>
      <c r="N18" s="28"/>
      <c r="O18" s="49"/>
      <c r="P18" s="49"/>
      <c r="Q18" s="49"/>
      <c r="R18" s="17"/>
      <c r="S18" s="16"/>
      <c r="T18" s="16"/>
      <c r="U18" s="16"/>
      <c r="V18" s="16"/>
      <c r="W18" s="16"/>
      <c r="X18" s="19">
        <f>X16+X17</f>
        <v>0</v>
      </c>
      <c r="Y18" s="16"/>
      <c r="Z18" s="17"/>
      <c r="AA18" s="28"/>
      <c r="AB18" s="49"/>
      <c r="AC18" s="49"/>
      <c r="AD18" s="49"/>
      <c r="AE18" s="17"/>
      <c r="AF18" s="16"/>
      <c r="AG18" s="16"/>
      <c r="AH18" s="16"/>
      <c r="AI18" s="16"/>
      <c r="AJ18" s="16"/>
      <c r="AK18" s="19">
        <f>AK16+AK17</f>
        <v>0</v>
      </c>
      <c r="AL18" s="16"/>
      <c r="AM18" s="17"/>
      <c r="AN18" s="28"/>
      <c r="AO18" s="49"/>
      <c r="AP18" s="49"/>
      <c r="AQ18" s="49"/>
      <c r="AR18" s="17"/>
      <c r="AS18" s="16"/>
      <c r="AT18" s="16"/>
      <c r="AU18" s="16"/>
      <c r="AV18" s="16"/>
      <c r="AW18" s="16"/>
      <c r="AX18" s="19">
        <f>AX16+AX17</f>
        <v>0</v>
      </c>
      <c r="AY18" s="17"/>
      <c r="AZ18" s="17"/>
      <c r="BA18" s="5"/>
      <c r="BB18" s="105">
        <f t="shared" si="40"/>
        <v>0</v>
      </c>
    </row>
    <row r="19" spans="1:54" ht="15" customHeight="1" thickBot="1" x14ac:dyDescent="0.35">
      <c r="A19" s="50" t="s">
        <v>43</v>
      </c>
      <c r="B19"/>
      <c r="C19"/>
      <c r="D19"/>
      <c r="E19" s="17"/>
      <c r="F19" s="63"/>
      <c r="G19" s="63"/>
      <c r="H19" s="63"/>
      <c r="I19" s="63"/>
      <c r="J19" s="63"/>
      <c r="K19" s="22"/>
      <c r="L19" s="63"/>
      <c r="M19" s="63"/>
      <c r="N19" s="5"/>
      <c r="O19" s="59"/>
      <c r="P19" s="59"/>
      <c r="Q19" s="59"/>
      <c r="R19" s="63"/>
      <c r="S19" s="13"/>
      <c r="T19" s="13"/>
      <c r="U19" s="13"/>
      <c r="V19" s="13"/>
      <c r="W19" s="13"/>
      <c r="X19" s="23"/>
      <c r="Y19" s="13"/>
      <c r="Z19" s="63"/>
      <c r="AA19" s="5"/>
      <c r="AB19" s="59"/>
      <c r="AC19" s="59"/>
      <c r="AD19" s="59"/>
      <c r="AE19" s="63"/>
      <c r="AF19" s="13"/>
      <c r="AG19" s="13"/>
      <c r="AH19" s="13"/>
      <c r="AI19" s="13"/>
      <c r="AJ19" s="13"/>
      <c r="AK19" s="22"/>
      <c r="AL19" s="13"/>
      <c r="AM19" s="63"/>
      <c r="AN19" s="5"/>
      <c r="AO19" s="59"/>
      <c r="AP19" s="59"/>
      <c r="AQ19" s="59"/>
      <c r="AR19" s="63"/>
      <c r="AS19" s="13"/>
      <c r="AT19" s="13"/>
      <c r="AU19" s="13"/>
      <c r="AV19" s="13"/>
      <c r="AW19" s="13"/>
      <c r="AX19" s="22"/>
      <c r="AY19" s="13"/>
      <c r="AZ19" s="63"/>
      <c r="BA19" s="5"/>
      <c r="BB19" s="104">
        <f t="shared" si="40"/>
        <v>0</v>
      </c>
    </row>
    <row r="20" spans="1:54" x14ac:dyDescent="0.3">
      <c r="A20" s="28"/>
      <c r="B20" s="28"/>
      <c r="C20" s="28"/>
      <c r="D20" s="28"/>
      <c r="E20" s="2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8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4" ht="16.2" x14ac:dyDescent="0.3">
      <c r="A21" s="43" t="s">
        <v>44</v>
      </c>
      <c r="B21" s="28"/>
      <c r="C21" s="28"/>
      <c r="D21" s="28"/>
      <c r="E21" s="2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8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4" x14ac:dyDescent="0.3">
      <c r="A22" s="43"/>
      <c r="B22" s="28"/>
      <c r="C22" s="28"/>
      <c r="D22" s="28"/>
      <c r="E22" s="2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4" ht="15" thickBot="1" x14ac:dyDescent="0.35">
      <c r="A23" s="118" t="s">
        <v>45</v>
      </c>
      <c r="B23" s="118"/>
      <c r="C23" s="49"/>
      <c r="D23" s="49"/>
      <c r="E23" s="28"/>
      <c r="F23" s="5"/>
      <c r="G23" s="5"/>
      <c r="H23" s="5"/>
      <c r="I23" s="5"/>
      <c r="J23" s="5"/>
      <c r="K23" s="59" t="s">
        <v>46</v>
      </c>
      <c r="L23" s="5"/>
      <c r="N23" s="5"/>
      <c r="R23" s="5"/>
      <c r="S23" s="5"/>
      <c r="T23" s="5"/>
      <c r="U23" s="5"/>
      <c r="V23" s="5"/>
      <c r="W23" s="5"/>
      <c r="X23" s="59" t="s">
        <v>46</v>
      </c>
      <c r="Y23" s="5"/>
      <c r="AA23" s="5"/>
      <c r="AE23" s="5"/>
      <c r="AF23" s="5"/>
      <c r="AG23" s="5"/>
      <c r="AH23" s="5"/>
      <c r="AI23" s="5"/>
      <c r="AJ23" s="5"/>
      <c r="AK23" s="59" t="s">
        <v>46</v>
      </c>
      <c r="AL23" s="5"/>
      <c r="AM23" s="5"/>
      <c r="AN23" s="5"/>
      <c r="AR23" s="5"/>
      <c r="AS23" s="5"/>
      <c r="AT23" s="5"/>
      <c r="AU23" s="5"/>
      <c r="AV23" s="5"/>
      <c r="AW23" s="5"/>
      <c r="AX23" s="59" t="s">
        <v>46</v>
      </c>
      <c r="AY23" s="5"/>
      <c r="AZ23" s="5"/>
      <c r="BA23" s="5"/>
    </row>
    <row r="24" spans="1:54" x14ac:dyDescent="0.3">
      <c r="A24" s="121"/>
      <c r="B24" s="122"/>
      <c r="E24" s="5"/>
      <c r="F24" s="5"/>
      <c r="G24" s="5"/>
      <c r="H24" s="5"/>
      <c r="I24" s="5"/>
      <c r="J24" s="5"/>
      <c r="K24" s="9"/>
      <c r="L24" s="5"/>
      <c r="M24" s="5"/>
      <c r="N24" s="5"/>
      <c r="R24" s="5"/>
      <c r="S24" s="5"/>
      <c r="T24" s="5"/>
      <c r="U24" s="5"/>
      <c r="V24" s="5"/>
      <c r="W24" s="5"/>
      <c r="X24" s="9"/>
      <c r="Y24" s="5"/>
      <c r="Z24" s="5"/>
      <c r="AA24" s="5"/>
      <c r="AE24" s="5"/>
      <c r="AF24" s="6"/>
      <c r="AG24" s="5"/>
      <c r="AH24" s="5"/>
      <c r="AI24" s="5"/>
      <c r="AJ24" s="5"/>
      <c r="AK24" s="9"/>
      <c r="AL24" s="5"/>
      <c r="AM24" s="5"/>
      <c r="AN24" s="5"/>
      <c r="AR24" s="5"/>
      <c r="AS24" s="6"/>
      <c r="AT24" s="5"/>
      <c r="AU24" s="5"/>
      <c r="AV24" s="5"/>
      <c r="AW24" s="5"/>
      <c r="AX24" s="9"/>
      <c r="AY24" s="5"/>
      <c r="AZ24" s="5"/>
      <c r="BA24" s="5"/>
      <c r="BB24" s="106">
        <f t="shared" ref="BB24:BB43" si="41">SUM(K24,X24,AK24,AX24)</f>
        <v>0</v>
      </c>
    </row>
    <row r="25" spans="1:54" x14ac:dyDescent="0.3">
      <c r="A25" s="112"/>
      <c r="B25" s="123"/>
      <c r="E25" s="5"/>
      <c r="F25" s="5"/>
      <c r="G25" s="5"/>
      <c r="H25" s="5"/>
      <c r="I25" s="5"/>
      <c r="J25" s="5"/>
      <c r="K25" s="10"/>
      <c r="L25" s="5"/>
      <c r="M25" s="5"/>
      <c r="N25" s="5"/>
      <c r="R25" s="5"/>
      <c r="S25" s="5"/>
      <c r="T25" s="5"/>
      <c r="U25" s="5"/>
      <c r="V25" s="5"/>
      <c r="W25" s="5"/>
      <c r="X25" s="10"/>
      <c r="Y25" s="5"/>
      <c r="Z25" s="5"/>
      <c r="AA25" s="5"/>
      <c r="AE25" s="5"/>
      <c r="AF25" s="6"/>
      <c r="AG25" s="5"/>
      <c r="AH25" s="5"/>
      <c r="AI25" s="5"/>
      <c r="AJ25" s="5"/>
      <c r="AK25" s="10"/>
      <c r="AL25" s="5"/>
      <c r="AM25" s="5"/>
      <c r="AN25" s="5"/>
      <c r="AR25" s="5"/>
      <c r="AS25" s="6"/>
      <c r="AT25" s="5"/>
      <c r="AU25" s="5"/>
      <c r="AV25" s="5"/>
      <c r="AW25" s="5"/>
      <c r="AX25" s="10"/>
      <c r="AY25" s="5"/>
      <c r="AZ25" s="5"/>
      <c r="BA25" s="5"/>
      <c r="BB25" s="107">
        <f t="shared" si="41"/>
        <v>0</v>
      </c>
    </row>
    <row r="26" spans="1:54" x14ac:dyDescent="0.3">
      <c r="A26" s="112"/>
      <c r="B26" s="113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R26" s="5"/>
      <c r="S26" s="5"/>
      <c r="T26" s="5"/>
      <c r="U26" s="5"/>
      <c r="V26" s="5"/>
      <c r="W26" s="5"/>
      <c r="X26" s="10"/>
      <c r="Y26" s="5"/>
      <c r="Z26" s="5"/>
      <c r="AA26" s="5"/>
      <c r="AE26" s="5"/>
      <c r="AF26" s="6"/>
      <c r="AG26" s="5"/>
      <c r="AH26" s="5"/>
      <c r="AI26" s="5"/>
      <c r="AJ26" s="5"/>
      <c r="AK26" s="10"/>
      <c r="AL26" s="5"/>
      <c r="AM26" s="5"/>
      <c r="AN26" s="5"/>
      <c r="AR26" s="5"/>
      <c r="AS26" s="6"/>
      <c r="AT26" s="5"/>
      <c r="AU26" s="5"/>
      <c r="AV26" s="5"/>
      <c r="AW26" s="5"/>
      <c r="AX26" s="10"/>
      <c r="AY26" s="5"/>
      <c r="AZ26" s="5"/>
      <c r="BA26" s="5"/>
      <c r="BB26" s="107">
        <f t="shared" si="41"/>
        <v>0</v>
      </c>
    </row>
    <row r="27" spans="1:54" x14ac:dyDescent="0.3">
      <c r="A27" s="112"/>
      <c r="B27" s="113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R27" s="5"/>
      <c r="S27" s="5"/>
      <c r="T27" s="5"/>
      <c r="U27" s="5"/>
      <c r="V27" s="5"/>
      <c r="W27" s="5"/>
      <c r="X27" s="10"/>
      <c r="Y27" s="5"/>
      <c r="Z27" s="5"/>
      <c r="AA27" s="5"/>
      <c r="AE27" s="5"/>
      <c r="AF27" s="6"/>
      <c r="AG27" s="5"/>
      <c r="AH27" s="5"/>
      <c r="AI27" s="5"/>
      <c r="AJ27" s="5"/>
      <c r="AK27" s="10"/>
      <c r="AL27" s="5"/>
      <c r="AM27" s="5"/>
      <c r="AN27" s="5"/>
      <c r="AR27" s="5"/>
      <c r="AS27" s="6"/>
      <c r="AT27" s="5"/>
      <c r="AU27" s="5"/>
      <c r="AV27" s="5"/>
      <c r="AW27" s="5"/>
      <c r="AX27" s="10"/>
      <c r="AY27" s="5"/>
      <c r="AZ27" s="5"/>
      <c r="BA27" s="5"/>
      <c r="BB27" s="107">
        <f t="shared" si="41"/>
        <v>0</v>
      </c>
    </row>
    <row r="28" spans="1:54" x14ac:dyDescent="0.3">
      <c r="A28" s="112"/>
      <c r="B28" s="113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R28" s="5"/>
      <c r="S28" s="5"/>
      <c r="T28" s="5"/>
      <c r="U28" s="5"/>
      <c r="V28" s="5"/>
      <c r="W28" s="5"/>
      <c r="X28" s="10"/>
      <c r="Y28" s="5"/>
      <c r="Z28" s="5"/>
      <c r="AA28" s="5"/>
      <c r="AE28" s="5"/>
      <c r="AF28" s="6"/>
      <c r="AG28" s="5"/>
      <c r="AH28" s="5"/>
      <c r="AI28" s="5"/>
      <c r="AJ28" s="5"/>
      <c r="AK28" s="10"/>
      <c r="AL28" s="5"/>
      <c r="AM28" s="5"/>
      <c r="AN28" s="5"/>
      <c r="AR28" s="5"/>
      <c r="AS28" s="6"/>
      <c r="AT28" s="5"/>
      <c r="AU28" s="5"/>
      <c r="AV28" s="5"/>
      <c r="AW28" s="5"/>
      <c r="AX28" s="10"/>
      <c r="AY28" s="5"/>
      <c r="AZ28" s="5"/>
      <c r="BA28" s="5"/>
      <c r="BB28" s="107">
        <f t="shared" si="41"/>
        <v>0</v>
      </c>
    </row>
    <row r="29" spans="1:54" x14ac:dyDescent="0.3">
      <c r="A29" s="112"/>
      <c r="B29" s="113"/>
      <c r="C29" s="5"/>
      <c r="D29" s="5"/>
      <c r="E29" s="5"/>
      <c r="F29" s="5"/>
      <c r="G29" s="5"/>
      <c r="H29" s="5"/>
      <c r="I29" s="5"/>
      <c r="J29" s="5"/>
      <c r="K29" s="10"/>
      <c r="L29" s="5"/>
      <c r="M29" s="5"/>
      <c r="N29" s="5"/>
      <c r="R29" s="5"/>
      <c r="S29" s="5"/>
      <c r="T29" s="5"/>
      <c r="U29" s="5"/>
      <c r="V29" s="5"/>
      <c r="W29" s="5"/>
      <c r="X29" s="10"/>
      <c r="Y29" s="5"/>
      <c r="Z29" s="5"/>
      <c r="AA29" s="5"/>
      <c r="AE29" s="5"/>
      <c r="AF29" s="6"/>
      <c r="AG29" s="5"/>
      <c r="AH29" s="5"/>
      <c r="AI29" s="5"/>
      <c r="AJ29" s="5"/>
      <c r="AK29" s="10"/>
      <c r="AL29" s="5"/>
      <c r="AM29" s="5"/>
      <c r="AN29" s="5"/>
      <c r="AR29" s="5"/>
      <c r="AS29" s="6"/>
      <c r="AT29" s="5"/>
      <c r="AU29" s="5"/>
      <c r="AV29" s="5"/>
      <c r="AW29" s="5"/>
      <c r="AX29" s="10"/>
      <c r="AY29" s="5"/>
      <c r="AZ29" s="5"/>
      <c r="BA29" s="5"/>
      <c r="BB29" s="107">
        <f t="shared" si="41"/>
        <v>0</v>
      </c>
    </row>
    <row r="30" spans="1:54" x14ac:dyDescent="0.3">
      <c r="A30" s="112"/>
      <c r="B30" s="113"/>
      <c r="C30" s="5"/>
      <c r="D30" s="5"/>
      <c r="E30" s="5"/>
      <c r="F30" s="5"/>
      <c r="G30" s="5"/>
      <c r="H30" s="5"/>
      <c r="I30" s="5"/>
      <c r="J30" s="5"/>
      <c r="K30" s="10"/>
      <c r="L30" s="5"/>
      <c r="M30" s="5"/>
      <c r="N30" s="5"/>
      <c r="R30" s="5"/>
      <c r="S30" s="5"/>
      <c r="T30" s="5"/>
      <c r="U30" s="5"/>
      <c r="V30" s="5"/>
      <c r="W30" s="5"/>
      <c r="X30" s="10"/>
      <c r="Y30" s="5"/>
      <c r="Z30" s="5"/>
      <c r="AA30" s="5"/>
      <c r="AE30" s="5"/>
      <c r="AF30" s="6"/>
      <c r="AG30" s="5"/>
      <c r="AH30" s="5"/>
      <c r="AI30" s="5"/>
      <c r="AJ30" s="5"/>
      <c r="AK30" s="10"/>
      <c r="AL30" s="5"/>
      <c r="AM30" s="5"/>
      <c r="AN30" s="5"/>
      <c r="AR30" s="5"/>
      <c r="AS30" s="6"/>
      <c r="AT30" s="5"/>
      <c r="AU30" s="5"/>
      <c r="AV30" s="5"/>
      <c r="AW30" s="5"/>
      <c r="AX30" s="10"/>
      <c r="AY30" s="5"/>
      <c r="AZ30" s="5"/>
      <c r="BA30" s="5"/>
      <c r="BB30" s="107">
        <f t="shared" si="41"/>
        <v>0</v>
      </c>
    </row>
    <row r="31" spans="1:54" x14ac:dyDescent="0.3">
      <c r="A31" s="112"/>
      <c r="B31" s="113"/>
      <c r="C31" s="5"/>
      <c r="D31" s="5"/>
      <c r="E31" s="5"/>
      <c r="F31" s="5"/>
      <c r="G31" s="5"/>
      <c r="H31" s="5"/>
      <c r="I31" s="5"/>
      <c r="J31" s="5"/>
      <c r="K31" s="10"/>
      <c r="L31" s="5"/>
      <c r="M31" s="5"/>
      <c r="N31" s="5"/>
      <c r="R31" s="5"/>
      <c r="S31" s="5"/>
      <c r="T31" s="5"/>
      <c r="U31" s="5"/>
      <c r="V31" s="5"/>
      <c r="W31" s="5"/>
      <c r="X31" s="10"/>
      <c r="Y31" s="5"/>
      <c r="Z31" s="5"/>
      <c r="AA31" s="5"/>
      <c r="AE31" s="5"/>
      <c r="AF31" s="6"/>
      <c r="AG31" s="5"/>
      <c r="AH31" s="5"/>
      <c r="AI31" s="5"/>
      <c r="AJ31" s="5"/>
      <c r="AK31" s="10"/>
      <c r="AL31" s="5"/>
      <c r="AM31" s="5"/>
      <c r="AN31" s="5"/>
      <c r="AR31" s="5"/>
      <c r="AS31" s="6"/>
      <c r="AT31" s="5"/>
      <c r="AU31" s="5"/>
      <c r="AV31" s="5"/>
      <c r="AW31" s="5"/>
      <c r="AX31" s="10"/>
      <c r="AY31" s="5"/>
      <c r="AZ31" s="5"/>
      <c r="BA31" s="5"/>
      <c r="BB31" s="107">
        <f t="shared" si="41"/>
        <v>0</v>
      </c>
    </row>
    <row r="32" spans="1:54" x14ac:dyDescent="0.3">
      <c r="A32" s="112"/>
      <c r="B32" s="113"/>
      <c r="C32" s="5"/>
      <c r="D32" s="5"/>
      <c r="E32" s="5"/>
      <c r="F32" s="5"/>
      <c r="G32" s="5"/>
      <c r="H32" s="5"/>
      <c r="I32" s="5"/>
      <c r="J32" s="5"/>
      <c r="K32" s="10"/>
      <c r="L32" s="5"/>
      <c r="M32" s="5"/>
      <c r="N32" s="5"/>
      <c r="R32" s="5"/>
      <c r="S32" s="5"/>
      <c r="T32" s="5"/>
      <c r="U32" s="5"/>
      <c r="V32" s="5"/>
      <c r="W32" s="5"/>
      <c r="X32" s="10"/>
      <c r="Y32" s="5"/>
      <c r="Z32" s="5"/>
      <c r="AA32" s="5"/>
      <c r="AE32" s="5"/>
      <c r="AF32" s="6"/>
      <c r="AG32" s="5"/>
      <c r="AH32" s="5"/>
      <c r="AI32" s="5"/>
      <c r="AJ32" s="5"/>
      <c r="AK32" s="10"/>
      <c r="AL32" s="5"/>
      <c r="AM32" s="5"/>
      <c r="AN32" s="5"/>
      <c r="AR32" s="5"/>
      <c r="AS32" s="6"/>
      <c r="AT32" s="5"/>
      <c r="AU32" s="5"/>
      <c r="AV32" s="5"/>
      <c r="AW32" s="5"/>
      <c r="AX32" s="10"/>
      <c r="AY32" s="5"/>
      <c r="AZ32" s="5"/>
      <c r="BA32" s="5"/>
      <c r="BB32" s="107">
        <f t="shared" si="41"/>
        <v>0</v>
      </c>
    </row>
    <row r="33" spans="1:54" x14ac:dyDescent="0.3">
      <c r="A33" s="112"/>
      <c r="B33" s="113"/>
      <c r="C33" s="5"/>
      <c r="D33" s="5"/>
      <c r="E33" s="5"/>
      <c r="F33" s="5"/>
      <c r="G33" s="5"/>
      <c r="H33" s="5"/>
      <c r="I33" s="5"/>
      <c r="J33" s="5"/>
      <c r="K33" s="10"/>
      <c r="L33" s="5"/>
      <c r="M33" s="5"/>
      <c r="N33" s="5"/>
      <c r="R33" s="5"/>
      <c r="S33" s="5"/>
      <c r="T33" s="5"/>
      <c r="U33" s="5"/>
      <c r="V33" s="5"/>
      <c r="W33" s="5"/>
      <c r="X33" s="10"/>
      <c r="Y33" s="5"/>
      <c r="Z33" s="5"/>
      <c r="AA33" s="5"/>
      <c r="AE33" s="5"/>
      <c r="AF33" s="6"/>
      <c r="AG33" s="5"/>
      <c r="AH33" s="5"/>
      <c r="AI33" s="5"/>
      <c r="AJ33" s="5"/>
      <c r="AK33" s="10"/>
      <c r="AL33" s="5"/>
      <c r="AM33" s="5"/>
      <c r="AN33" s="5"/>
      <c r="AR33" s="5"/>
      <c r="AS33" s="6"/>
      <c r="AT33" s="5"/>
      <c r="AU33" s="5"/>
      <c r="AV33" s="5"/>
      <c r="AW33" s="5"/>
      <c r="AX33" s="10"/>
      <c r="AY33" s="5"/>
      <c r="AZ33" s="5"/>
      <c r="BA33" s="5"/>
      <c r="BB33" s="107">
        <f t="shared" si="41"/>
        <v>0</v>
      </c>
    </row>
    <row r="34" spans="1:54" x14ac:dyDescent="0.3">
      <c r="A34" s="112"/>
      <c r="B34" s="113"/>
      <c r="C34" s="5"/>
      <c r="D34" s="5"/>
      <c r="E34" s="5"/>
      <c r="F34" s="5"/>
      <c r="G34" s="5"/>
      <c r="H34" s="5"/>
      <c r="I34" s="5"/>
      <c r="J34" s="5"/>
      <c r="K34" s="10"/>
      <c r="L34" s="5"/>
      <c r="M34" s="5"/>
      <c r="N34" s="5"/>
      <c r="R34" s="5"/>
      <c r="S34" s="5"/>
      <c r="T34" s="5"/>
      <c r="U34" s="5"/>
      <c r="V34" s="5"/>
      <c r="W34" s="5"/>
      <c r="X34" s="10"/>
      <c r="Y34" s="5"/>
      <c r="Z34" s="5"/>
      <c r="AA34" s="5"/>
      <c r="AE34" s="5"/>
      <c r="AF34" s="6"/>
      <c r="AG34" s="5"/>
      <c r="AH34" s="5"/>
      <c r="AI34" s="5"/>
      <c r="AJ34" s="5"/>
      <c r="AK34" s="10"/>
      <c r="AL34" s="5"/>
      <c r="AM34" s="5"/>
      <c r="AN34" s="5"/>
      <c r="AR34" s="5"/>
      <c r="AS34" s="6"/>
      <c r="AT34" s="5"/>
      <c r="AU34" s="5"/>
      <c r="AV34" s="5"/>
      <c r="AW34" s="5"/>
      <c r="AX34" s="10"/>
      <c r="AY34" s="5"/>
      <c r="AZ34" s="5"/>
      <c r="BA34" s="5"/>
      <c r="BB34" s="107">
        <f t="shared" si="41"/>
        <v>0</v>
      </c>
    </row>
    <row r="35" spans="1:54" x14ac:dyDescent="0.3">
      <c r="A35" s="112"/>
      <c r="B35" s="113"/>
      <c r="C35" s="5"/>
      <c r="D35" s="5"/>
      <c r="E35" s="5"/>
      <c r="F35" s="5"/>
      <c r="G35" s="5"/>
      <c r="H35" s="5"/>
      <c r="I35" s="5"/>
      <c r="J35" s="5"/>
      <c r="K35" s="10"/>
      <c r="L35" s="5"/>
      <c r="M35" s="5"/>
      <c r="N35" s="5"/>
      <c r="R35" s="5"/>
      <c r="S35" s="5"/>
      <c r="T35" s="5"/>
      <c r="U35" s="5"/>
      <c r="V35" s="5"/>
      <c r="W35" s="5"/>
      <c r="X35" s="10"/>
      <c r="Y35" s="5"/>
      <c r="Z35" s="5"/>
      <c r="AA35" s="5"/>
      <c r="AE35" s="5"/>
      <c r="AF35" s="6"/>
      <c r="AG35" s="5"/>
      <c r="AH35" s="5"/>
      <c r="AI35" s="5"/>
      <c r="AJ35" s="5"/>
      <c r="AK35" s="10"/>
      <c r="AL35" s="5"/>
      <c r="AM35" s="5"/>
      <c r="AN35" s="5"/>
      <c r="AR35" s="5"/>
      <c r="AS35" s="6"/>
      <c r="AT35" s="5"/>
      <c r="AU35" s="5"/>
      <c r="AV35" s="5"/>
      <c r="AW35" s="5"/>
      <c r="AX35" s="10"/>
      <c r="AY35" s="5"/>
      <c r="AZ35" s="5"/>
      <c r="BA35" s="5"/>
      <c r="BB35" s="107">
        <f t="shared" si="41"/>
        <v>0</v>
      </c>
    </row>
    <row r="36" spans="1:54" x14ac:dyDescent="0.3">
      <c r="A36" s="112"/>
      <c r="B36" s="113"/>
      <c r="C36" s="5"/>
      <c r="D36" s="5"/>
      <c r="E36" s="5"/>
      <c r="F36" s="5"/>
      <c r="G36" s="5"/>
      <c r="H36" s="5"/>
      <c r="I36" s="5"/>
      <c r="J36" s="5"/>
      <c r="K36" s="10"/>
      <c r="L36" s="5"/>
      <c r="M36" s="5"/>
      <c r="N36" s="5"/>
      <c r="R36" s="5"/>
      <c r="S36" s="5"/>
      <c r="T36" s="5"/>
      <c r="U36" s="5"/>
      <c r="V36" s="5"/>
      <c r="W36" s="5"/>
      <c r="X36" s="10"/>
      <c r="Y36" s="5"/>
      <c r="Z36" s="5"/>
      <c r="AA36" s="5"/>
      <c r="AE36" s="5"/>
      <c r="AF36" s="6"/>
      <c r="AG36" s="5"/>
      <c r="AH36" s="5"/>
      <c r="AI36" s="5"/>
      <c r="AJ36" s="5"/>
      <c r="AK36" s="10"/>
      <c r="AL36" s="5"/>
      <c r="AM36" s="5"/>
      <c r="AN36" s="5"/>
      <c r="AR36" s="5"/>
      <c r="AS36" s="6"/>
      <c r="AT36" s="5"/>
      <c r="AU36" s="5"/>
      <c r="AV36" s="5"/>
      <c r="AW36" s="5"/>
      <c r="AX36" s="10"/>
      <c r="AY36" s="5"/>
      <c r="AZ36" s="5"/>
      <c r="BA36" s="5"/>
      <c r="BB36" s="107">
        <f t="shared" si="41"/>
        <v>0</v>
      </c>
    </row>
    <row r="37" spans="1:54" x14ac:dyDescent="0.3">
      <c r="A37" s="112"/>
      <c r="B37" s="113"/>
      <c r="C37" s="5"/>
      <c r="D37" s="5"/>
      <c r="E37" s="5"/>
      <c r="F37" s="5"/>
      <c r="G37" s="5"/>
      <c r="H37" s="5"/>
      <c r="I37" s="5"/>
      <c r="J37" s="5"/>
      <c r="K37" s="10"/>
      <c r="L37" s="5"/>
      <c r="M37" s="5"/>
      <c r="N37" s="5"/>
      <c r="R37" s="5"/>
      <c r="S37" s="5"/>
      <c r="T37" s="5"/>
      <c r="U37" s="5"/>
      <c r="V37" s="5"/>
      <c r="W37" s="5"/>
      <c r="X37" s="10"/>
      <c r="Y37" s="5"/>
      <c r="Z37" s="5"/>
      <c r="AA37" s="5"/>
      <c r="AE37" s="5"/>
      <c r="AF37" s="6"/>
      <c r="AG37" s="5"/>
      <c r="AH37" s="5"/>
      <c r="AI37" s="5"/>
      <c r="AJ37" s="5"/>
      <c r="AK37" s="10"/>
      <c r="AL37" s="5"/>
      <c r="AM37" s="5"/>
      <c r="AN37" s="5"/>
      <c r="AR37" s="5"/>
      <c r="AS37" s="6"/>
      <c r="AT37" s="5"/>
      <c r="AU37" s="5"/>
      <c r="AV37" s="5"/>
      <c r="AW37" s="5"/>
      <c r="AX37" s="10"/>
      <c r="AY37" s="5"/>
      <c r="AZ37" s="5"/>
      <c r="BA37" s="5"/>
      <c r="BB37" s="107">
        <f t="shared" si="41"/>
        <v>0</v>
      </c>
    </row>
    <row r="38" spans="1:54" x14ac:dyDescent="0.3">
      <c r="A38" s="112"/>
      <c r="B38" s="113"/>
      <c r="C38" s="5"/>
      <c r="D38" s="5"/>
      <c r="E38" s="5"/>
      <c r="F38" s="5"/>
      <c r="G38" s="5"/>
      <c r="H38" s="5"/>
      <c r="I38" s="5"/>
      <c r="J38" s="5"/>
      <c r="K38" s="10"/>
      <c r="L38" s="5"/>
      <c r="M38" s="5"/>
      <c r="N38" s="5"/>
      <c r="R38" s="5"/>
      <c r="S38" s="5"/>
      <c r="T38" s="5"/>
      <c r="U38" s="5"/>
      <c r="V38" s="5"/>
      <c r="W38" s="5"/>
      <c r="X38" s="10"/>
      <c r="Y38" s="5"/>
      <c r="Z38" s="5"/>
      <c r="AA38" s="5"/>
      <c r="AE38" s="5"/>
      <c r="AF38" s="6"/>
      <c r="AG38" s="5"/>
      <c r="AH38" s="5"/>
      <c r="AI38" s="5"/>
      <c r="AJ38" s="5"/>
      <c r="AK38" s="10"/>
      <c r="AL38" s="5"/>
      <c r="AM38" s="5"/>
      <c r="AN38" s="5"/>
      <c r="AR38" s="5"/>
      <c r="AS38" s="6"/>
      <c r="AT38" s="5"/>
      <c r="AU38" s="5"/>
      <c r="AV38" s="5"/>
      <c r="AW38" s="5"/>
      <c r="AX38" s="10"/>
      <c r="AY38" s="5"/>
      <c r="AZ38" s="5"/>
      <c r="BA38" s="5"/>
      <c r="BB38" s="107">
        <f t="shared" si="41"/>
        <v>0</v>
      </c>
    </row>
    <row r="39" spans="1:54" x14ac:dyDescent="0.3">
      <c r="A39" s="112"/>
      <c r="B39" s="113"/>
      <c r="C39" s="5"/>
      <c r="D39" s="5"/>
      <c r="E39" s="5"/>
      <c r="F39" s="5"/>
      <c r="G39" s="5"/>
      <c r="H39" s="5"/>
      <c r="I39" s="5"/>
      <c r="J39" s="5"/>
      <c r="K39" s="10"/>
      <c r="L39" s="5"/>
      <c r="M39" s="5"/>
      <c r="N39" s="5"/>
      <c r="R39" s="5"/>
      <c r="S39" s="5"/>
      <c r="T39" s="5"/>
      <c r="U39" s="5"/>
      <c r="V39" s="5"/>
      <c r="W39" s="5"/>
      <c r="X39" s="10"/>
      <c r="Y39" s="5"/>
      <c r="Z39" s="5"/>
      <c r="AA39" s="5"/>
      <c r="AE39" s="5"/>
      <c r="AF39" s="6"/>
      <c r="AG39" s="5"/>
      <c r="AH39" s="5"/>
      <c r="AI39" s="5"/>
      <c r="AJ39" s="5"/>
      <c r="AK39" s="10"/>
      <c r="AL39" s="5"/>
      <c r="AM39" s="5"/>
      <c r="AN39" s="5"/>
      <c r="AR39" s="5"/>
      <c r="AS39" s="6"/>
      <c r="AT39" s="5"/>
      <c r="AU39" s="5"/>
      <c r="AV39" s="5"/>
      <c r="AW39" s="5"/>
      <c r="AX39" s="10"/>
      <c r="AY39" s="5"/>
      <c r="AZ39" s="5"/>
      <c r="BA39" s="5"/>
      <c r="BB39" s="107">
        <f t="shared" si="41"/>
        <v>0</v>
      </c>
    </row>
    <row r="40" spans="1:54" x14ac:dyDescent="0.3">
      <c r="A40" s="112"/>
      <c r="B40" s="113"/>
      <c r="C40" s="5"/>
      <c r="D40" s="5"/>
      <c r="E40" s="5"/>
      <c r="F40" s="5"/>
      <c r="G40" s="5"/>
      <c r="H40" s="5"/>
      <c r="I40" s="5"/>
      <c r="J40" s="5"/>
      <c r="K40" s="10"/>
      <c r="L40" s="5"/>
      <c r="M40" s="5"/>
      <c r="N40" s="5"/>
      <c r="R40" s="5"/>
      <c r="S40" s="5"/>
      <c r="T40" s="5"/>
      <c r="U40" s="5"/>
      <c r="V40" s="5"/>
      <c r="W40" s="5"/>
      <c r="X40" s="10"/>
      <c r="Y40" s="5"/>
      <c r="Z40" s="5"/>
      <c r="AA40" s="5"/>
      <c r="AE40" s="5"/>
      <c r="AF40" s="6"/>
      <c r="AG40" s="5"/>
      <c r="AH40" s="5"/>
      <c r="AI40" s="5"/>
      <c r="AJ40" s="5"/>
      <c r="AK40" s="10"/>
      <c r="AL40" s="5"/>
      <c r="AM40" s="5"/>
      <c r="AN40" s="5"/>
      <c r="AR40" s="5"/>
      <c r="AS40" s="6"/>
      <c r="AT40" s="5"/>
      <c r="AU40" s="5"/>
      <c r="AV40" s="5"/>
      <c r="AW40" s="5"/>
      <c r="AX40" s="10"/>
      <c r="AY40" s="5"/>
      <c r="AZ40" s="5"/>
      <c r="BA40" s="5"/>
      <c r="BB40" s="107">
        <f t="shared" si="41"/>
        <v>0</v>
      </c>
    </row>
    <row r="41" spans="1:54" x14ac:dyDescent="0.3">
      <c r="A41" s="112"/>
      <c r="B41" s="113"/>
      <c r="C41" s="5"/>
      <c r="D41" s="5"/>
      <c r="E41" s="5"/>
      <c r="F41" s="5"/>
      <c r="G41" s="5"/>
      <c r="H41" s="5"/>
      <c r="I41" s="5"/>
      <c r="J41" s="5"/>
      <c r="K41" s="10"/>
      <c r="L41" s="5"/>
      <c r="M41" s="5"/>
      <c r="N41" s="5"/>
      <c r="R41" s="5"/>
      <c r="S41" s="5"/>
      <c r="T41" s="5"/>
      <c r="U41" s="5"/>
      <c r="V41" s="5"/>
      <c r="W41" s="5"/>
      <c r="X41" s="10"/>
      <c r="Y41" s="5"/>
      <c r="Z41" s="5"/>
      <c r="AA41" s="5"/>
      <c r="AE41" s="5"/>
      <c r="AF41" s="6"/>
      <c r="AG41" s="5"/>
      <c r="AH41" s="5"/>
      <c r="AI41" s="5"/>
      <c r="AJ41" s="5"/>
      <c r="AK41" s="10"/>
      <c r="AL41" s="5"/>
      <c r="AM41" s="5"/>
      <c r="AN41" s="5"/>
      <c r="AR41" s="5"/>
      <c r="AS41" s="6"/>
      <c r="AT41" s="5"/>
      <c r="AU41" s="5"/>
      <c r="AV41" s="5"/>
      <c r="AW41" s="5"/>
      <c r="AX41" s="10"/>
      <c r="AY41" s="5"/>
      <c r="AZ41" s="5"/>
      <c r="BA41" s="5"/>
      <c r="BB41" s="107">
        <f t="shared" si="41"/>
        <v>0</v>
      </c>
    </row>
    <row r="42" spans="1:54" ht="15" thickBot="1" x14ac:dyDescent="0.35">
      <c r="A42" s="112"/>
      <c r="B42" s="113"/>
      <c r="C42" s="5"/>
      <c r="D42" s="5"/>
      <c r="E42" s="5"/>
      <c r="F42" s="5"/>
      <c r="G42" s="5"/>
      <c r="H42" s="5"/>
      <c r="I42" s="5"/>
      <c r="J42" s="5"/>
      <c r="K42" s="11"/>
      <c r="L42" s="5"/>
      <c r="M42" s="5"/>
      <c r="N42" s="5"/>
      <c r="R42" s="5"/>
      <c r="S42" s="5"/>
      <c r="T42" s="5"/>
      <c r="U42" s="5"/>
      <c r="V42" s="5"/>
      <c r="W42" s="5"/>
      <c r="X42" s="11"/>
      <c r="Y42" s="5"/>
      <c r="Z42" s="5"/>
      <c r="AA42" s="5"/>
      <c r="AE42" s="5"/>
      <c r="AF42" s="6"/>
      <c r="AG42" s="5"/>
      <c r="AH42" s="5"/>
      <c r="AI42" s="5"/>
      <c r="AJ42" s="5"/>
      <c r="AK42" s="11"/>
      <c r="AL42" s="5"/>
      <c r="AM42" s="5"/>
      <c r="AN42" s="5"/>
      <c r="AR42" s="5"/>
      <c r="AS42" s="6"/>
      <c r="AT42" s="5"/>
      <c r="AU42" s="5"/>
      <c r="AV42" s="5"/>
      <c r="AW42" s="5"/>
      <c r="AX42" s="11"/>
      <c r="AY42" s="5"/>
      <c r="AZ42" s="5"/>
      <c r="BA42" s="5"/>
      <c r="BB42" s="108">
        <f t="shared" si="41"/>
        <v>0</v>
      </c>
    </row>
    <row r="43" spans="1:54" ht="15" thickBot="1" x14ac:dyDescent="0.35">
      <c r="A43" s="119" t="s">
        <v>47</v>
      </c>
      <c r="B43" s="120"/>
      <c r="C43"/>
      <c r="D43"/>
      <c r="E43" s="5"/>
      <c r="F43" s="5"/>
      <c r="G43" s="5"/>
      <c r="H43" s="5"/>
      <c r="I43" s="5"/>
      <c r="J43" s="5"/>
      <c r="K43" s="19">
        <f>SUM(K24:K42)</f>
        <v>0</v>
      </c>
      <c r="L43" s="28"/>
      <c r="M43" s="28"/>
      <c r="N43" s="28"/>
      <c r="O43"/>
      <c r="P43"/>
      <c r="Q43"/>
      <c r="R43" s="28"/>
      <c r="S43" s="28"/>
      <c r="T43" s="28"/>
      <c r="U43" s="28"/>
      <c r="V43" s="28"/>
      <c r="W43" s="28"/>
      <c r="X43" s="19">
        <f>SUM(X24:X42)</f>
        <v>0</v>
      </c>
      <c r="Y43" s="28"/>
      <c r="Z43" s="28"/>
      <c r="AA43" s="28"/>
      <c r="AB43"/>
      <c r="AC43"/>
      <c r="AD43"/>
      <c r="AE43" s="28"/>
      <c r="AF43" s="27"/>
      <c r="AG43" s="28"/>
      <c r="AH43" s="28"/>
      <c r="AI43" s="28"/>
      <c r="AJ43" s="28"/>
      <c r="AK43" s="19">
        <f>SUM(AK24:AK42)</f>
        <v>0</v>
      </c>
      <c r="AL43" s="28"/>
      <c r="AM43" s="28"/>
      <c r="AN43" s="28"/>
      <c r="AO43"/>
      <c r="AP43"/>
      <c r="AQ43"/>
      <c r="AR43" s="28"/>
      <c r="AS43" s="27"/>
      <c r="AT43" s="28"/>
      <c r="AU43" s="28"/>
      <c r="AV43" s="28"/>
      <c r="AW43" s="28"/>
      <c r="AX43" s="19">
        <f>SUM(AX24:AX42)</f>
        <v>0</v>
      </c>
      <c r="AY43" s="28"/>
      <c r="AZ43" s="28"/>
      <c r="BA43" s="28"/>
      <c r="BB43" s="105">
        <f t="shared" si="41"/>
        <v>0</v>
      </c>
    </row>
    <row r="44" spans="1:54" x14ac:dyDescent="0.3">
      <c r="A44" s="28"/>
      <c r="B44" s="28"/>
      <c r="C44" s="28"/>
      <c r="D44" s="28"/>
      <c r="E44" s="5"/>
      <c r="F44" s="5"/>
      <c r="G44" s="5"/>
      <c r="H44" s="5"/>
      <c r="I44" s="5"/>
      <c r="J44" s="5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9"/>
      <c r="Y44" s="28"/>
      <c r="Z44" s="28"/>
      <c r="AA44" s="28"/>
      <c r="AB44" s="28"/>
      <c r="AC44" s="28"/>
      <c r="AD44" s="28"/>
      <c r="AE44" s="28"/>
      <c r="AF44" s="27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7"/>
      <c r="AT44" s="28"/>
      <c r="AU44" s="28"/>
      <c r="AV44" s="28"/>
      <c r="AW44" s="28"/>
      <c r="AX44" s="28"/>
      <c r="AY44" s="28"/>
      <c r="AZ44" s="28"/>
      <c r="BA44" s="28"/>
    </row>
    <row r="45" spans="1:54" x14ac:dyDescent="0.3">
      <c r="E45" s="63"/>
    </row>
    <row r="46" spans="1:54" ht="16.2" x14ac:dyDescent="0.3">
      <c r="A46" s="43" t="s">
        <v>48</v>
      </c>
      <c r="B46"/>
    </row>
    <row r="47" spans="1:54" x14ac:dyDescent="0.3">
      <c r="A47"/>
      <c r="B47" s="28"/>
      <c r="C47" s="28"/>
      <c r="D47" s="28"/>
      <c r="E47" s="28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8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54" ht="19.5" customHeight="1" thickBot="1" x14ac:dyDescent="0.35">
      <c r="A48" s="35" t="s">
        <v>49</v>
      </c>
      <c r="B48" s="28"/>
      <c r="C48" s="28"/>
      <c r="D48" s="28"/>
      <c r="E48" s="28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8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1:54" ht="46.5" customHeight="1" thickBot="1" x14ac:dyDescent="0.35">
      <c r="A49" s="118"/>
      <c r="B49" s="118"/>
      <c r="C49" s="71" t="s">
        <v>50</v>
      </c>
      <c r="D49" s="95" t="s">
        <v>46</v>
      </c>
      <c r="E49" s="88" t="s">
        <v>51</v>
      </c>
      <c r="F49" s="88"/>
      <c r="G49" s="88"/>
      <c r="H49" s="88"/>
      <c r="I49" s="88"/>
      <c r="J49" s="88"/>
      <c r="K49" s="96" t="s">
        <v>52</v>
      </c>
      <c r="L49" s="28"/>
      <c r="M49"/>
      <c r="N49" s="28"/>
      <c r="O49"/>
      <c r="P49" s="71" t="s">
        <v>50</v>
      </c>
      <c r="Q49" s="95" t="s">
        <v>46</v>
      </c>
      <c r="R49" s="88" t="s">
        <v>51</v>
      </c>
      <c r="S49" s="88"/>
      <c r="T49" s="88"/>
      <c r="U49" s="88"/>
      <c r="V49" s="88"/>
      <c r="W49" s="88"/>
      <c r="X49" s="96" t="s">
        <v>52</v>
      </c>
      <c r="Y49" s="28"/>
      <c r="Z49"/>
      <c r="AA49" s="28"/>
      <c r="AB49"/>
      <c r="AC49" s="71" t="s">
        <v>50</v>
      </c>
      <c r="AD49" s="95" t="s">
        <v>46</v>
      </c>
      <c r="AE49" s="88" t="s">
        <v>51</v>
      </c>
      <c r="AF49" s="88"/>
      <c r="AG49" s="88"/>
      <c r="AH49" s="88"/>
      <c r="AI49" s="88"/>
      <c r="AJ49" s="88"/>
      <c r="AK49" s="96" t="s">
        <v>52</v>
      </c>
      <c r="AL49" s="28"/>
      <c r="AM49" s="28"/>
      <c r="AN49" s="28"/>
      <c r="AO49"/>
      <c r="AP49" s="71" t="s">
        <v>50</v>
      </c>
      <c r="AQ49" s="95" t="s">
        <v>46</v>
      </c>
      <c r="AR49" s="88" t="s">
        <v>51</v>
      </c>
      <c r="AS49" s="88"/>
      <c r="AT49" s="88"/>
      <c r="AU49" s="88"/>
      <c r="AV49" s="88"/>
      <c r="AW49" s="88"/>
      <c r="AX49" s="96" t="s">
        <v>52</v>
      </c>
      <c r="AY49" s="5"/>
      <c r="AZ49" s="5"/>
      <c r="BA49" s="5"/>
    </row>
    <row r="50" spans="1:54" x14ac:dyDescent="0.3">
      <c r="A50" s="127" t="s">
        <v>53</v>
      </c>
      <c r="B50" s="128"/>
      <c r="C50" s="89"/>
      <c r="D50" s="14">
        <f>63*C50</f>
        <v>0</v>
      </c>
      <c r="E50" s="14">
        <f>(D50/100)*$B$17</f>
        <v>0</v>
      </c>
      <c r="F50" s="14"/>
      <c r="G50" s="14"/>
      <c r="H50" s="14"/>
      <c r="I50" s="14"/>
      <c r="J50" s="14"/>
      <c r="K50" s="15">
        <f>D50+E50</f>
        <v>0</v>
      </c>
      <c r="L50" s="28"/>
      <c r="M50" s="28"/>
      <c r="N50" s="28"/>
      <c r="O50"/>
      <c r="P50" s="89"/>
      <c r="Q50" s="14">
        <f>63*P50</f>
        <v>0</v>
      </c>
      <c r="R50" s="14">
        <f>(Q50/100)*$B$17</f>
        <v>0</v>
      </c>
      <c r="S50" s="14"/>
      <c r="T50" s="14"/>
      <c r="U50" s="14"/>
      <c r="V50" s="14"/>
      <c r="W50" s="14"/>
      <c r="X50" s="15">
        <f>Q50+R50</f>
        <v>0</v>
      </c>
      <c r="Y50" s="28"/>
      <c r="Z50" s="28"/>
      <c r="AA50" s="28"/>
      <c r="AB50"/>
      <c r="AC50" s="89"/>
      <c r="AD50" s="14">
        <f>63*AC50</f>
        <v>0</v>
      </c>
      <c r="AE50" s="14">
        <f>(AD50/100)*$B$17</f>
        <v>0</v>
      </c>
      <c r="AF50" s="14"/>
      <c r="AG50" s="14"/>
      <c r="AH50" s="14"/>
      <c r="AI50" s="14"/>
      <c r="AJ50" s="14"/>
      <c r="AK50" s="15">
        <f>AD50+AE50</f>
        <v>0</v>
      </c>
      <c r="AL50" s="28"/>
      <c r="AM50" s="28"/>
      <c r="AN50" s="28"/>
      <c r="AO50"/>
      <c r="AP50" s="89"/>
      <c r="AQ50" s="14">
        <f>63*AP50</f>
        <v>0</v>
      </c>
      <c r="AR50" s="14">
        <f>(AQ50/100)*$B$17</f>
        <v>0</v>
      </c>
      <c r="AS50" s="14"/>
      <c r="AT50" s="14"/>
      <c r="AU50" s="14"/>
      <c r="AV50" s="14"/>
      <c r="AW50" s="14"/>
      <c r="AX50" s="15">
        <f>AQ50+AR50</f>
        <v>0</v>
      </c>
      <c r="AY50" s="28"/>
      <c r="AZ50" s="28"/>
      <c r="BA50" s="28"/>
      <c r="BB50" s="106">
        <f>SUM(K50,X50,AK50,AX50)</f>
        <v>0</v>
      </c>
    </row>
    <row r="51" spans="1:54" x14ac:dyDescent="0.3">
      <c r="A51" s="114" t="s">
        <v>54</v>
      </c>
      <c r="B51" s="129"/>
      <c r="C51" s="90"/>
      <c r="D51" s="1">
        <f>53*C51</f>
        <v>0</v>
      </c>
      <c r="E51" s="1">
        <f>(D51/100)*$B$17</f>
        <v>0</v>
      </c>
      <c r="F51" s="1"/>
      <c r="G51" s="1"/>
      <c r="H51" s="1"/>
      <c r="I51" s="1"/>
      <c r="J51" s="1"/>
      <c r="K51" s="72">
        <f>D51+E51</f>
        <v>0</v>
      </c>
      <c r="L51" s="28"/>
      <c r="M51" s="28"/>
      <c r="N51" s="28"/>
      <c r="O51"/>
      <c r="P51" s="90"/>
      <c r="Q51" s="1">
        <f>53*P51</f>
        <v>0</v>
      </c>
      <c r="R51" s="1">
        <f>(Q51/100)*$B$17</f>
        <v>0</v>
      </c>
      <c r="S51" s="1"/>
      <c r="T51" s="1"/>
      <c r="U51" s="1"/>
      <c r="V51" s="1"/>
      <c r="W51" s="1"/>
      <c r="X51" s="72">
        <f>Q51+R51</f>
        <v>0</v>
      </c>
      <c r="Y51" s="28"/>
      <c r="Z51" s="28"/>
      <c r="AA51" s="28"/>
      <c r="AB51"/>
      <c r="AC51" s="90"/>
      <c r="AD51" s="1">
        <f>53*AC51</f>
        <v>0</v>
      </c>
      <c r="AE51" s="1">
        <f>(AD51/100)*$B$17</f>
        <v>0</v>
      </c>
      <c r="AF51" s="1"/>
      <c r="AG51" s="1"/>
      <c r="AH51" s="1"/>
      <c r="AI51" s="1"/>
      <c r="AJ51" s="1"/>
      <c r="AK51" s="72">
        <f>AD51+AE51</f>
        <v>0</v>
      </c>
      <c r="AL51" s="28"/>
      <c r="AM51" s="28"/>
      <c r="AN51" s="28"/>
      <c r="AO51"/>
      <c r="AP51" s="90"/>
      <c r="AQ51" s="1">
        <f>53*AP51</f>
        <v>0</v>
      </c>
      <c r="AR51" s="1">
        <f>(AQ51/100)*$B$17</f>
        <v>0</v>
      </c>
      <c r="AS51" s="1"/>
      <c r="AT51" s="1"/>
      <c r="AU51" s="1"/>
      <c r="AV51" s="1"/>
      <c r="AW51" s="1"/>
      <c r="AX51" s="72">
        <f>AQ51+AR51</f>
        <v>0</v>
      </c>
      <c r="AY51" s="28"/>
      <c r="AZ51" s="28"/>
      <c r="BA51" s="28"/>
      <c r="BB51" s="107">
        <f t="shared" ref="BB51:BB53" si="42">SUM(K51,X51,AK51,AX51)</f>
        <v>0</v>
      </c>
    </row>
    <row r="52" spans="1:54" ht="15" thickBot="1" x14ac:dyDescent="0.35">
      <c r="A52" s="130" t="s">
        <v>55</v>
      </c>
      <c r="B52" s="131"/>
      <c r="C52" s="91"/>
      <c r="D52" s="2">
        <f>44*C52</f>
        <v>0</v>
      </c>
      <c r="E52" s="2">
        <f>(D52/100)*$B$17</f>
        <v>0</v>
      </c>
      <c r="F52" s="2"/>
      <c r="G52" s="2"/>
      <c r="H52" s="2"/>
      <c r="I52" s="2"/>
      <c r="J52" s="2"/>
      <c r="K52" s="73">
        <f>D52+E52</f>
        <v>0</v>
      </c>
      <c r="L52" s="28"/>
      <c r="M52" s="28"/>
      <c r="N52" s="28"/>
      <c r="O52"/>
      <c r="P52" s="91"/>
      <c r="Q52" s="2">
        <f>44*P52</f>
        <v>0</v>
      </c>
      <c r="R52" s="2">
        <f>(Q52/100)*$B$17</f>
        <v>0</v>
      </c>
      <c r="S52" s="2"/>
      <c r="T52" s="2"/>
      <c r="U52" s="2"/>
      <c r="V52" s="2"/>
      <c r="W52" s="2"/>
      <c r="X52" s="73">
        <f>Q52+R52</f>
        <v>0</v>
      </c>
      <c r="Y52" s="28"/>
      <c r="Z52" s="28"/>
      <c r="AA52" s="28"/>
      <c r="AB52"/>
      <c r="AC52" s="91"/>
      <c r="AD52" s="2">
        <f>44*AC52</f>
        <v>0</v>
      </c>
      <c r="AE52" s="2">
        <f>(AD52/100)*$B$17</f>
        <v>0</v>
      </c>
      <c r="AF52" s="2"/>
      <c r="AG52" s="2"/>
      <c r="AH52" s="2"/>
      <c r="AI52" s="2"/>
      <c r="AJ52" s="2"/>
      <c r="AK52" s="73">
        <f>AD52+AE52</f>
        <v>0</v>
      </c>
      <c r="AL52" s="28"/>
      <c r="AM52" s="28"/>
      <c r="AN52" s="28"/>
      <c r="AO52"/>
      <c r="AP52" s="91"/>
      <c r="AQ52" s="2">
        <f>44*AP52</f>
        <v>0</v>
      </c>
      <c r="AR52" s="2">
        <f>(AQ52/100)*$B$17</f>
        <v>0</v>
      </c>
      <c r="AS52" s="2"/>
      <c r="AT52" s="2"/>
      <c r="AU52" s="2"/>
      <c r="AV52" s="2"/>
      <c r="AW52" s="2"/>
      <c r="AX52" s="73">
        <f>AQ52+AR52</f>
        <v>0</v>
      </c>
      <c r="AY52" s="28"/>
      <c r="AZ52" s="28"/>
      <c r="BA52" s="28"/>
      <c r="BB52" s="108">
        <f t="shared" si="42"/>
        <v>0</v>
      </c>
    </row>
    <row r="53" spans="1:54" x14ac:dyDescent="0.3">
      <c r="A53" s="126" t="s">
        <v>56</v>
      </c>
      <c r="B53" s="126"/>
      <c r="C53" s="5"/>
      <c r="D53" s="28"/>
      <c r="E53" s="28"/>
      <c r="F53" s="28"/>
      <c r="G53" s="28"/>
      <c r="H53" s="28"/>
      <c r="I53" s="28"/>
      <c r="J53" s="28"/>
      <c r="K53" s="19">
        <f>SUM(K50:K52)</f>
        <v>0</v>
      </c>
      <c r="L53" s="5"/>
      <c r="M53" s="5"/>
      <c r="N53" s="5"/>
      <c r="P53" s="5"/>
      <c r="Q53" s="28"/>
      <c r="R53" s="28"/>
      <c r="S53" s="28"/>
      <c r="T53" s="28"/>
      <c r="U53" s="28"/>
      <c r="V53" s="28"/>
      <c r="W53" s="28"/>
      <c r="X53" s="19">
        <f>SUM(X50:X52)</f>
        <v>0</v>
      </c>
      <c r="Y53" s="5"/>
      <c r="Z53" s="5"/>
      <c r="AA53" s="5"/>
      <c r="AC53" s="5"/>
      <c r="AD53" s="28"/>
      <c r="AE53" s="28"/>
      <c r="AF53" s="28"/>
      <c r="AG53" s="28"/>
      <c r="AH53" s="28"/>
      <c r="AI53" s="28"/>
      <c r="AJ53" s="28"/>
      <c r="AK53" s="19">
        <f>SUM(AK50:AK52)</f>
        <v>0</v>
      </c>
      <c r="AL53" s="5"/>
      <c r="AM53" s="5"/>
      <c r="AN53" s="5"/>
      <c r="AP53" s="5"/>
      <c r="AQ53" s="28"/>
      <c r="AR53" s="28"/>
      <c r="AS53" s="28"/>
      <c r="AT53" s="28"/>
      <c r="AU53" s="28"/>
      <c r="AV53" s="28"/>
      <c r="AW53" s="28"/>
      <c r="AX53" s="19">
        <f>SUM(AX50:AX52)</f>
        <v>0</v>
      </c>
      <c r="AY53" s="5"/>
      <c r="AZ53" s="5"/>
      <c r="BA53" s="5"/>
      <c r="BB53" s="105">
        <f t="shared" si="42"/>
        <v>0</v>
      </c>
    </row>
    <row r="55" spans="1:54" ht="15" thickBot="1" x14ac:dyDescent="0.35">
      <c r="A55" s="132" t="s">
        <v>57</v>
      </c>
      <c r="B55" s="132"/>
      <c r="C55" s="5"/>
      <c r="D55" s="5"/>
      <c r="E55" s="5"/>
      <c r="F55" s="5"/>
      <c r="G55" s="5"/>
      <c r="H55" s="5"/>
      <c r="I55" s="5"/>
      <c r="J55" s="5"/>
      <c r="K55" s="63" t="s">
        <v>46</v>
      </c>
      <c r="L55" s="5"/>
      <c r="M55" s="5"/>
      <c r="N55" s="5"/>
      <c r="R55" s="5"/>
      <c r="S55" s="5"/>
      <c r="T55" s="5"/>
      <c r="U55" s="5"/>
      <c r="V55" s="5"/>
      <c r="W55" s="5"/>
      <c r="X55" s="63" t="s">
        <v>46</v>
      </c>
      <c r="Y55" s="5"/>
      <c r="Z55" s="5"/>
      <c r="AA55" s="5"/>
      <c r="AE55" s="5"/>
      <c r="AF55" s="5"/>
      <c r="AG55" s="5"/>
      <c r="AH55" s="5"/>
      <c r="AI55" s="5"/>
      <c r="AJ55" s="5"/>
      <c r="AK55" s="63" t="s">
        <v>46</v>
      </c>
      <c r="AL55" s="5"/>
      <c r="AM55" s="5"/>
      <c r="AN55" s="5"/>
      <c r="AR55" s="5"/>
      <c r="AS55" s="6"/>
      <c r="AT55" s="5"/>
      <c r="AU55" s="5"/>
      <c r="AV55" s="5"/>
      <c r="AW55" s="5"/>
      <c r="AX55" s="63" t="s">
        <v>46</v>
      </c>
      <c r="AY55" s="5"/>
      <c r="AZ55" s="5"/>
      <c r="BA55" s="5"/>
    </row>
    <row r="56" spans="1:54" x14ac:dyDescent="0.3">
      <c r="A56" s="133" t="s">
        <v>58</v>
      </c>
      <c r="B56" s="134"/>
      <c r="K56" s="9"/>
      <c r="X56" s="9"/>
      <c r="AK56" s="9"/>
      <c r="AX56" s="9"/>
      <c r="BB56" s="106">
        <f>SUM(K56,X56,AK56,AX56)</f>
        <v>0</v>
      </c>
    </row>
    <row r="57" spans="1:54" x14ac:dyDescent="0.3">
      <c r="A57" s="114" t="s">
        <v>59</v>
      </c>
      <c r="B57" s="115"/>
      <c r="K57" s="10"/>
      <c r="X57" s="10"/>
      <c r="AK57" s="10"/>
      <c r="AX57" s="10"/>
      <c r="BB57" s="107">
        <f t="shared" ref="BB57:BB62" si="43">SUM(K57,X57,AK57,AX57)</f>
        <v>0</v>
      </c>
    </row>
    <row r="58" spans="1:54" x14ac:dyDescent="0.3">
      <c r="A58" s="114" t="s">
        <v>60</v>
      </c>
      <c r="B58" s="115"/>
      <c r="K58" s="10"/>
      <c r="X58" s="10"/>
      <c r="AK58" s="10"/>
      <c r="AX58" s="10"/>
      <c r="BB58" s="107">
        <f t="shared" si="43"/>
        <v>0</v>
      </c>
    </row>
    <row r="59" spans="1:54" x14ac:dyDescent="0.3">
      <c r="A59" s="116" t="s">
        <v>61</v>
      </c>
      <c r="B59" s="135"/>
      <c r="K59" s="110"/>
      <c r="X59" s="110"/>
      <c r="AK59" s="110"/>
      <c r="AX59" s="110"/>
      <c r="BB59" s="107">
        <f t="shared" si="43"/>
        <v>0</v>
      </c>
    </row>
    <row r="60" spans="1:54" x14ac:dyDescent="0.3">
      <c r="A60" s="116"/>
      <c r="B60" s="117"/>
      <c r="K60" s="110"/>
      <c r="X60" s="110"/>
      <c r="AK60" s="110"/>
      <c r="AX60" s="110"/>
      <c r="BB60" s="107">
        <f t="shared" si="43"/>
        <v>0</v>
      </c>
    </row>
    <row r="61" spans="1:54" ht="15" thickBot="1" x14ac:dyDescent="0.35">
      <c r="A61" s="124"/>
      <c r="B61" s="125"/>
      <c r="K61" s="11"/>
      <c r="X61" s="11"/>
      <c r="AK61" s="11"/>
      <c r="AX61" s="11"/>
      <c r="AY61" s="5"/>
      <c r="AZ61" s="5"/>
      <c r="BA61" s="5"/>
      <c r="BB61" s="108">
        <f t="shared" si="43"/>
        <v>0</v>
      </c>
    </row>
    <row r="62" spans="1:54" x14ac:dyDescent="0.3">
      <c r="A62" t="s">
        <v>62</v>
      </c>
      <c r="B62"/>
      <c r="K62" s="19">
        <f>SUM(K56:K61)</f>
        <v>0</v>
      </c>
      <c r="W62" s="5"/>
      <c r="X62" s="19">
        <f>SUM(X56:X61)</f>
        <v>0</v>
      </c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93">
        <f>SUM(AK56:AK61)</f>
        <v>0</v>
      </c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19">
        <f>SUM(AX56:AX61)</f>
        <v>0</v>
      </c>
      <c r="BB62" s="105">
        <f t="shared" si="43"/>
        <v>0</v>
      </c>
    </row>
    <row r="63" spans="1:54" x14ac:dyDescent="0.3">
      <c r="A63"/>
      <c r="B63"/>
    </row>
    <row r="64" spans="1:54" x14ac:dyDescent="0.3">
      <c r="AY64" s="28"/>
      <c r="AZ64" s="28"/>
      <c r="BA64" s="28"/>
    </row>
    <row r="65" spans="1:54" x14ac:dyDescent="0.3">
      <c r="A65" s="43" t="s">
        <v>11</v>
      </c>
      <c r="B65" s="28"/>
      <c r="C65" s="28"/>
      <c r="D65" s="28"/>
      <c r="E65" s="5"/>
      <c r="F65" s="5"/>
      <c r="G65" s="5"/>
      <c r="H65" s="5"/>
      <c r="I65" s="5"/>
      <c r="J65" s="5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9"/>
      <c r="Y65" s="28"/>
      <c r="Z65" s="28"/>
      <c r="AA65" s="28"/>
      <c r="AB65" s="28"/>
      <c r="AC65" s="28"/>
      <c r="AD65" s="28"/>
      <c r="AE65" s="28"/>
      <c r="AF65" s="27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7"/>
      <c r="AT65" s="28"/>
      <c r="AU65" s="28"/>
      <c r="AV65" s="28"/>
      <c r="AW65" s="28"/>
      <c r="AX65" s="28"/>
      <c r="AY65" s="28"/>
      <c r="AZ65" s="28"/>
      <c r="BA65" s="28" t="s">
        <v>63</v>
      </c>
    </row>
    <row r="66" spans="1:54" x14ac:dyDescent="0.3">
      <c r="A66" s="28"/>
      <c r="B66" s="28"/>
      <c r="C66" s="28"/>
      <c r="D66" s="28"/>
      <c r="E66" s="5"/>
      <c r="F66" s="5"/>
      <c r="G66" s="5"/>
      <c r="H66" s="5"/>
      <c r="I66" s="5"/>
      <c r="J66" s="5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9"/>
      <c r="Y66" s="28"/>
      <c r="Z66" s="28"/>
      <c r="AA66" s="28"/>
      <c r="AB66" s="28"/>
      <c r="AC66" s="28"/>
      <c r="AD66" s="28"/>
      <c r="AE66" s="28"/>
      <c r="AF66" s="27"/>
      <c r="AG66" s="28"/>
      <c r="AH66" s="28"/>
      <c r="AI66" s="28"/>
      <c r="AJ66" s="28"/>
      <c r="AK66"/>
      <c r="AL66" s="28"/>
      <c r="AM66" s="28"/>
      <c r="AN66" s="28"/>
      <c r="AO66" s="28"/>
      <c r="AP66" s="28"/>
      <c r="AQ66" s="28"/>
      <c r="AR66" s="28"/>
      <c r="AS66" s="27"/>
      <c r="AT66" s="28"/>
      <c r="AU66" s="28"/>
      <c r="AV66" s="28"/>
      <c r="AW66" s="28"/>
      <c r="AX66" s="28"/>
      <c r="AY66" s="28"/>
      <c r="AZ66" s="28"/>
      <c r="BA66" s="94">
        <f>K67+X67+AK67+AX67</f>
        <v>0</v>
      </c>
      <c r="BB66" s="63"/>
    </row>
    <row r="67" spans="1:54" x14ac:dyDescent="0.3">
      <c r="A67" s="126" t="s">
        <v>64</v>
      </c>
      <c r="B67" s="126"/>
      <c r="C67" s="28"/>
      <c r="D67" s="28"/>
      <c r="E67" s="5"/>
      <c r="F67" s="5"/>
      <c r="G67" s="5"/>
      <c r="H67" s="5"/>
      <c r="I67" s="5"/>
      <c r="J67" s="5"/>
      <c r="K67" s="30">
        <f>K18+K43+K19+K53+K62</f>
        <v>0</v>
      </c>
      <c r="L67" s="28"/>
      <c r="M67" s="28"/>
      <c r="N67" s="28"/>
      <c r="O67"/>
      <c r="P67"/>
      <c r="Q67"/>
      <c r="R67" s="28"/>
      <c r="S67" s="28"/>
      <c r="T67" s="28"/>
      <c r="U67" s="28"/>
      <c r="V67" s="28"/>
      <c r="W67" s="28"/>
      <c r="X67" s="30">
        <f>X18+X43+X19+X53+X62</f>
        <v>0</v>
      </c>
      <c r="Y67" s="28"/>
      <c r="Z67" s="28"/>
      <c r="AA67" s="28"/>
      <c r="AB67"/>
      <c r="AC67"/>
      <c r="AD67"/>
      <c r="AE67" s="28"/>
      <c r="AF67" s="27"/>
      <c r="AG67" s="28"/>
      <c r="AH67" s="28"/>
      <c r="AI67" s="28"/>
      <c r="AJ67" s="28"/>
      <c r="AK67" s="30">
        <f>AK18+AK43+AK19+AK53+AK62</f>
        <v>0</v>
      </c>
      <c r="AL67" s="28"/>
      <c r="AM67" s="28"/>
      <c r="AN67" s="28"/>
      <c r="AO67"/>
      <c r="AP67"/>
      <c r="AQ67"/>
      <c r="AR67" s="28"/>
      <c r="AS67" s="27"/>
      <c r="AT67" s="28"/>
      <c r="AU67" s="28"/>
      <c r="AV67" s="28"/>
      <c r="AW67" s="28"/>
      <c r="AX67" s="30">
        <f>AX18+AX43+AX19+AX53+AX62</f>
        <v>0</v>
      </c>
      <c r="AY67" s="28"/>
      <c r="AZ67"/>
      <c r="BA67" s="28"/>
    </row>
    <row r="68" spans="1:54" x14ac:dyDescent="0.3">
      <c r="A68" s="126"/>
      <c r="B68" s="126"/>
      <c r="C68" s="28"/>
      <c r="D68" s="28"/>
      <c r="E68" s="5"/>
      <c r="F68" s="5"/>
      <c r="G68" s="5"/>
      <c r="H68" s="5"/>
      <c r="I68" s="5"/>
      <c r="J68" s="5"/>
      <c r="K68" s="17"/>
      <c r="L68" s="28"/>
      <c r="M68" s="28"/>
      <c r="N68" s="28"/>
      <c r="O68"/>
      <c r="P68"/>
      <c r="Q68"/>
      <c r="R68" s="28"/>
      <c r="S68" s="28"/>
      <c r="T68" s="28"/>
      <c r="U68" s="28"/>
      <c r="V68" s="28"/>
      <c r="W68" s="28"/>
      <c r="X68" s="17"/>
      <c r="Y68" s="28"/>
      <c r="Z68" s="28"/>
      <c r="AA68" s="28"/>
      <c r="AB68"/>
      <c r="AC68"/>
      <c r="AD68"/>
      <c r="AE68" s="28"/>
      <c r="AF68" s="28"/>
      <c r="AG68" s="28"/>
      <c r="AH68" s="28"/>
      <c r="AI68" s="28"/>
      <c r="AJ68" s="28"/>
      <c r="AK68" s="17"/>
      <c r="AL68" s="28"/>
      <c r="AM68" s="28"/>
      <c r="AN68" s="28"/>
      <c r="AO68"/>
      <c r="AP68"/>
      <c r="AQ68"/>
      <c r="AR68" s="28"/>
      <c r="AS68" s="28"/>
      <c r="AT68" s="28"/>
      <c r="AU68" s="28"/>
      <c r="AV68" s="28"/>
      <c r="AW68" s="28"/>
      <c r="AX68" s="17"/>
      <c r="AY68" s="5"/>
      <c r="AZ68" s="5"/>
      <c r="BA68" s="5"/>
    </row>
    <row r="69" spans="1:54" x14ac:dyDescent="0.3">
      <c r="A69" s="51" t="s">
        <v>65</v>
      </c>
      <c r="B69" s="44"/>
      <c r="C69" s="44"/>
      <c r="D69" s="44"/>
      <c r="E69" s="24"/>
      <c r="F69" s="25"/>
      <c r="G69" s="25"/>
      <c r="H69" s="25"/>
      <c r="I69" s="25"/>
      <c r="J69" s="25"/>
      <c r="K69" s="25"/>
      <c r="L69" s="2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8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86"/>
    </row>
    <row r="70" spans="1:54" ht="16.2" x14ac:dyDescent="0.3">
      <c r="A70" t="s">
        <v>66</v>
      </c>
      <c r="B70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spans="1:54" ht="16.2" x14ac:dyDescent="0.3">
      <c r="A71" t="s">
        <v>67</v>
      </c>
      <c r="B71"/>
      <c r="Q71" s="5"/>
      <c r="R71" s="5"/>
      <c r="S71" s="5"/>
      <c r="T71" s="5"/>
      <c r="U71" s="5"/>
      <c r="V71" s="5"/>
      <c r="W71" s="5"/>
      <c r="X71" s="8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spans="1:54" ht="16.2" x14ac:dyDescent="0.3">
      <c r="A72" s="45" t="s">
        <v>68</v>
      </c>
      <c r="B72" s="44"/>
      <c r="C72" s="44"/>
      <c r="D72" s="44"/>
      <c r="E72" s="24"/>
      <c r="F72" s="25"/>
      <c r="G72" s="25"/>
      <c r="H72" s="25"/>
      <c r="I72" s="25"/>
      <c r="J72" s="25"/>
      <c r="K72" s="25"/>
      <c r="L72" s="25"/>
      <c r="M72" s="5"/>
      <c r="N72" s="5"/>
      <c r="O72" s="5"/>
      <c r="P72" s="5"/>
      <c r="W72" s="5"/>
      <c r="X72" s="8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spans="1:54" ht="16.2" x14ac:dyDescent="0.3">
      <c r="A73" t="s">
        <v>69</v>
      </c>
      <c r="B73"/>
      <c r="Q73" s="5"/>
      <c r="R73" s="5"/>
      <c r="S73" s="5"/>
      <c r="T73" s="5"/>
      <c r="U73" s="5"/>
      <c r="V73" s="5"/>
      <c r="W73" s="5"/>
      <c r="X73" s="8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</row>
    <row r="74" spans="1:54" ht="16.2" x14ac:dyDescent="0.3">
      <c r="A74" s="45" t="s">
        <v>70</v>
      </c>
      <c r="B74" s="45"/>
      <c r="C74" s="45"/>
      <c r="D74" s="45"/>
      <c r="E74" s="26"/>
      <c r="F74" s="26"/>
      <c r="G74" s="26"/>
      <c r="H74" s="26"/>
      <c r="I74" s="26"/>
      <c r="J74" s="26"/>
      <c r="K74" s="26"/>
      <c r="L74" s="26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8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spans="1:54" ht="16.2" x14ac:dyDescent="0.3">
      <c r="A75" s="45" t="s">
        <v>71</v>
      </c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54" ht="16.2" x14ac:dyDescent="0.3">
      <c r="A76" t="s">
        <v>72</v>
      </c>
      <c r="B76"/>
      <c r="E76" s="24"/>
      <c r="F76" s="25"/>
      <c r="G76" s="25"/>
      <c r="H76" s="25"/>
      <c r="I76" s="25"/>
      <c r="J76" s="25"/>
      <c r="K76" s="25"/>
      <c r="L76" s="2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8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</row>
    <row r="77" spans="1:54" ht="16.2" x14ac:dyDescent="0.3">
      <c r="A77" s="87" t="s">
        <v>73</v>
      </c>
      <c r="B77" s="44"/>
      <c r="C77" s="44"/>
      <c r="D77" s="44"/>
      <c r="E77" s="24"/>
      <c r="F77" s="25"/>
      <c r="G77" s="25"/>
      <c r="H77" s="25"/>
      <c r="I77" s="25"/>
      <c r="J77" s="25"/>
      <c r="K77" s="25"/>
      <c r="L77" s="2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8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4" x14ac:dyDescent="0.3">
      <c r="A78"/>
      <c r="B78"/>
    </row>
    <row r="81" spans="1:4" x14ac:dyDescent="0.3">
      <c r="A81" s="97"/>
      <c r="B81" s="97"/>
      <c r="C81" s="97"/>
      <c r="D81" s="97"/>
    </row>
    <row r="82" spans="1:4" x14ac:dyDescent="0.3">
      <c r="A82" s="98"/>
      <c r="B82" s="97"/>
      <c r="C82" s="99"/>
      <c r="D82" s="99"/>
    </row>
    <row r="84" spans="1:4" x14ac:dyDescent="0.3">
      <c r="B84" s="63"/>
      <c r="D84" s="92"/>
    </row>
  </sheetData>
  <sheetProtection algorithmName="SHA-512" hashValue="oNT/eJCrDLpJ4AN3uyulJn640bRUWfEtNaapAxsw1u5RbVsJQ6+Qu9yvSx64wyF82oOhQxsaIotPEMNQOSnh+g==" saltValue="kEMFhJK6PvEa3DpeY0LwDQ==" spinCount="100000" sheet="1" objects="1" scenarios="1" selectLockedCells="1"/>
  <mergeCells count="35">
    <mergeCell ref="A68:B68"/>
    <mergeCell ref="A39:B39"/>
    <mergeCell ref="A40:B40"/>
    <mergeCell ref="A41:B41"/>
    <mergeCell ref="A42:B42"/>
    <mergeCell ref="A49:B49"/>
    <mergeCell ref="A50:B50"/>
    <mergeCell ref="A51:B51"/>
    <mergeCell ref="A52:B52"/>
    <mergeCell ref="A53:B53"/>
    <mergeCell ref="A55:B55"/>
    <mergeCell ref="A56:B56"/>
    <mergeCell ref="A67:B67"/>
    <mergeCell ref="A59:B59"/>
    <mergeCell ref="A30:B30"/>
    <mergeCell ref="A31:B31"/>
    <mergeCell ref="A29:B29"/>
    <mergeCell ref="A61:B61"/>
    <mergeCell ref="A57:B57"/>
    <mergeCell ref="A32:B32"/>
    <mergeCell ref="A58:B58"/>
    <mergeCell ref="A60:B60"/>
    <mergeCell ref="A23:B23"/>
    <mergeCell ref="A43:B43"/>
    <mergeCell ref="A33:B33"/>
    <mergeCell ref="A34:B34"/>
    <mergeCell ref="A35:B35"/>
    <mergeCell ref="A36:B36"/>
    <mergeCell ref="A37:B37"/>
    <mergeCell ref="A38:B38"/>
    <mergeCell ref="A24:B24"/>
    <mergeCell ref="A25:B25"/>
    <mergeCell ref="A26:B26"/>
    <mergeCell ref="A27:B27"/>
    <mergeCell ref="A28:B28"/>
  </mergeCells>
  <dataValidations count="2">
    <dataValidation type="decimal" allowBlank="1" showInputMessage="1" showErrorMessage="1" sqref="B17:D17" xr:uid="{00000000-0002-0000-0000-000000000000}">
      <formula1>0</formula1>
      <formula2>16</formula2>
    </dataValidation>
    <dataValidation type="decimal" allowBlank="1" showInputMessage="1" showErrorMessage="1" sqref="X19 K19 AX19 AK19" xr:uid="{00000000-0002-0000-0000-000001000000}">
      <formula1>0</formula1>
      <formula2>F14</formula2>
    </dataValidation>
  </dataValidations>
  <pageMargins left="0.7" right="0.7" top="0.75" bottom="0.75" header="0.3" footer="0.3"/>
  <pageSetup paperSize="9" scale="41" orientation="landscape" r:id="rId1"/>
  <ignoredErrors>
    <ignoredError sqref="K50 E51 E52:K52 F51:K51 R51:X51 AE51:AK51 AR51:AX51 K53 X53 AK53 AX53 R52:X52 AE52:AK52 AR52:AX52 R50:X50 AE50:AK50 AR50:AX5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5891DF0BFCFE4695C745E71EED8AA0" ma:contentTypeVersion="16" ma:contentTypeDescription="Een nieuw document maken." ma:contentTypeScope="" ma:versionID="64210679bd6967178152412a3011d295">
  <xsd:schema xmlns:xsd="http://www.w3.org/2001/XMLSchema" xmlns:xs="http://www.w3.org/2001/XMLSchema" xmlns:p="http://schemas.microsoft.com/office/2006/metadata/properties" xmlns:ns2="bcb16f16-1b36-4c7b-bf2b-939ed3b70f1d" xmlns:ns3="e8a9e529-f4e3-4f55-a43c-273f568cd3c6" targetNamespace="http://schemas.microsoft.com/office/2006/metadata/properties" ma:root="true" ma:fieldsID="5b531fdbc78e9526bf1e5dc8852177be" ns2:_="" ns3:_="">
    <xsd:import namespace="bcb16f16-1b36-4c7b-bf2b-939ed3b70f1d"/>
    <xsd:import namespace="e8a9e529-f4e3-4f55-a43c-273f568cd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16f16-1b36-4c7b-bf2b-939ed3b70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f25d30f-ab22-41b9-a262-cbda4c3f96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9e529-f4e3-4f55-a43c-273f568cd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e05d12-2499-47be-ab84-c33b58665b5c}" ma:internalName="TaxCatchAll" ma:showField="CatchAllData" ma:web="e8a9e529-f4e3-4f55-a43c-273f568cd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a9e529-f4e3-4f55-a43c-273f568cd3c6" xsi:nil="true"/>
    <lcf76f155ced4ddcb4097134ff3c332f xmlns="bcb16f16-1b36-4c7b-bf2b-939ed3b70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D13289-8561-4976-90F6-B1D1E298C7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898A8E-7FC9-4B0C-A703-95ECCCE9A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b16f16-1b36-4c7b-bf2b-939ed3b70f1d"/>
    <ds:schemaRef ds:uri="e8a9e529-f4e3-4f55-a43c-273f568cd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050D1C-16F9-449A-B19D-B20CC21F3488}">
  <ds:schemaRefs>
    <ds:schemaRef ds:uri="http://schemas.microsoft.com/office/2006/metadata/properties"/>
    <ds:schemaRef ds:uri="http://schemas.microsoft.com/office/infopath/2007/PartnerControls"/>
    <ds:schemaRef ds:uri="e8a9e529-f4e3-4f55-a43c-273f568cd3c6"/>
    <ds:schemaRef ds:uri="bcb16f16-1b36-4c7b-bf2b-939ed3b70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nieuwe tabel</vt:lpstr>
      <vt:lpstr>Blad3</vt:lpstr>
      <vt:lpstr>'nieuwe tabel'!Afdrukbereik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 van Keimpema</dc:creator>
  <cp:keywords/>
  <dc:description/>
  <cp:lastModifiedBy>Martine van Keimpema</cp:lastModifiedBy>
  <cp:revision/>
  <dcterms:created xsi:type="dcterms:W3CDTF">2016-05-10T08:12:44Z</dcterms:created>
  <dcterms:modified xsi:type="dcterms:W3CDTF">2023-04-04T09:24:18Z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0x010100F15891DF0BFCFE4695C745E71EED8AA0</vt:lpwstr>
  </property>
  <property fmtid="{D5CDD505-2E9C-101B-9397-08002B2CF9AE}" pid="3" name="MediaServiceImageTags">
    <vt:lpwstr/>
  </property>
</Properties>
</file>